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Gmina Trzebiel\2017-2020\SIWZ\"/>
    </mc:Choice>
  </mc:AlternateContent>
  <bookViews>
    <workbookView xWindow="0" yWindow="0" windowWidth="12390" windowHeight="8595"/>
  </bookViews>
  <sheets>
    <sheet name="budynki" sheetId="1" r:id="rId1"/>
    <sheet name="środki trwałe" sheetId="7" r:id="rId2"/>
    <sheet name="elektronika" sheetId="2" r:id="rId3"/>
    <sheet name="pojazdy " sheetId="8" r:id="rId4"/>
    <sheet name="szkody " sheetId="9" r:id="rId5"/>
  </sheets>
  <definedNames>
    <definedName name="_xlnm.Print_Area" localSheetId="0">budynki!$A$1:$K$181</definedName>
    <definedName name="_xlnm.Print_Area" localSheetId="2">elektronika!$A$1:$E$164</definedName>
    <definedName name="_xlnm.Print_Area" localSheetId="3">'pojazdy '!$A$1:$R$36</definedName>
    <definedName name="_xlnm.Print_Area" localSheetId="1">'środki trwałe'!$A$1:$F$33</definedName>
  </definedNames>
  <calcPr calcId="152511" iterateDelta="1E-4"/>
</workbook>
</file>

<file path=xl/calcChain.xml><?xml version="1.0" encoding="utf-8"?>
<calcChain xmlns="http://schemas.openxmlformats.org/spreadsheetml/2006/main">
  <c r="F103" i="1" l="1"/>
  <c r="E103" i="1"/>
  <c r="E107" i="1"/>
  <c r="E110" i="1"/>
  <c r="E115" i="1"/>
  <c r="E119" i="1"/>
  <c r="E122" i="1"/>
  <c r="F15" i="7"/>
  <c r="E15" i="7"/>
  <c r="D15" i="7"/>
  <c r="D9" i="2"/>
  <c r="D32" i="2"/>
  <c r="D38" i="2"/>
  <c r="D55" i="2"/>
  <c r="D67" i="2"/>
  <c r="D71" i="2"/>
  <c r="D78" i="2"/>
  <c r="D84" i="2"/>
  <c r="D96" i="2"/>
  <c r="D102" i="2"/>
  <c r="D112" i="2"/>
  <c r="D119" i="2"/>
  <c r="D126" i="2"/>
  <c r="D131" i="2"/>
  <c r="D135" i="2"/>
  <c r="D147" i="2"/>
  <c r="D153" i="2"/>
  <c r="D162" i="2"/>
  <c r="D6" i="7"/>
  <c r="D10" i="7"/>
  <c r="D5" i="7" l="1"/>
  <c r="E95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17" i="1"/>
  <c r="F16" i="1"/>
  <c r="F15" i="1"/>
  <c r="F14" i="1"/>
  <c r="F13" i="1"/>
  <c r="F12" i="1"/>
  <c r="F11" i="1"/>
  <c r="F10" i="1"/>
  <c r="F9" i="1"/>
  <c r="F8" i="1"/>
  <c r="F7" i="1"/>
  <c r="F6" i="1"/>
  <c r="F173" i="1" l="1"/>
  <c r="F132" i="1" l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D33" i="7" l="1"/>
  <c r="D14" i="7" l="1"/>
  <c r="E29" i="7" l="1"/>
  <c r="E28" i="7"/>
  <c r="E26" i="7"/>
  <c r="E25" i="7"/>
  <c r="E33" i="7" s="1"/>
  <c r="F179" i="1" l="1"/>
  <c r="F180" i="1" s="1"/>
  <c r="D138" i="2"/>
  <c r="F128" i="1"/>
  <c r="F127" i="1"/>
  <c r="F174" i="1" s="1"/>
</calcChain>
</file>

<file path=xl/sharedStrings.xml><?xml version="1.0" encoding="utf-8"?>
<sst xmlns="http://schemas.openxmlformats.org/spreadsheetml/2006/main" count="863" uniqueCount="611">
  <si>
    <t>lp.</t>
  </si>
  <si>
    <t>rok budowy</t>
  </si>
  <si>
    <t>wartość (początkowa)</t>
  </si>
  <si>
    <t>nazwa środka trwałego</t>
  </si>
  <si>
    <t>rok produkcji</t>
  </si>
  <si>
    <t>Lp.</t>
  </si>
  <si>
    <t>lokalizacja (adres)</t>
  </si>
  <si>
    <t xml:space="preserve">wartość początkowa (księgowa brutto)             </t>
  </si>
  <si>
    <t>Załącznik nr 2</t>
  </si>
  <si>
    <t>Wykaz sprzętu elektronicznego stacjonarnego</t>
  </si>
  <si>
    <t>nazwa budynku / budowli</t>
  </si>
  <si>
    <t>Wykaz sprzętu elektronicznego przenośnego</t>
  </si>
  <si>
    <t>Nazwa jednostki</t>
  </si>
  <si>
    <t>środki trwałe,wyposażenie</t>
  </si>
  <si>
    <t>zbiory biblioteczne</t>
  </si>
  <si>
    <t>Wartość odtworzeniowa</t>
  </si>
  <si>
    <t>powierzchnia</t>
  </si>
  <si>
    <t>Konstrukcja</t>
  </si>
  <si>
    <t xml:space="preserve">zabezpieczenia (znane zabiezpieczenia p-poż i przeciw kradzieżowe)                                     </t>
  </si>
  <si>
    <t>Załącznik nr 1</t>
  </si>
  <si>
    <t>Wykaz budynków i budowli</t>
  </si>
  <si>
    <t>Aktualny przegląd</t>
  </si>
  <si>
    <t>wartość wyposażenia strażnic</t>
  </si>
  <si>
    <t>Wykaz wartości środków trwałych, maszyn, urządzeń i wyposażenia</t>
  </si>
  <si>
    <t xml:space="preserve">Urząd Gminy </t>
  </si>
  <si>
    <t>Zespół Szkół w Trzebielu</t>
  </si>
  <si>
    <t xml:space="preserve">Szkoła Podstawowa w Nowych Czaplach </t>
  </si>
  <si>
    <t xml:space="preserve">Szkoła Podstawowa w Żarkach Wielkich </t>
  </si>
  <si>
    <t>Publiczne Przedszkole Samorządowe</t>
  </si>
  <si>
    <t xml:space="preserve">Ośrodek Pomocy Społecznej </t>
  </si>
  <si>
    <t>Budynek OSP Karsówka</t>
  </si>
  <si>
    <t>Budynek OSP Trzebiel</t>
  </si>
  <si>
    <t>Budynek OSP Dębinka</t>
  </si>
  <si>
    <t>Budynek OSP Niwica</t>
  </si>
  <si>
    <t>Budynek OSP Żarki Wiekie</t>
  </si>
  <si>
    <t>Garaże przy UG</t>
  </si>
  <si>
    <t>Budynek biurowy</t>
  </si>
  <si>
    <t>Ośrodek Zdrowia w Trzebielu</t>
  </si>
  <si>
    <t>NZOZ Pogotowie Żarskie</t>
  </si>
  <si>
    <t>Ośrodek Zdrowia Nowe Czaple</t>
  </si>
  <si>
    <t>Kaplica Cmentarna w Dębince</t>
  </si>
  <si>
    <t>Kaplica Cmentarna w Żarkach Wielkich</t>
  </si>
  <si>
    <t>Kaplica Cmentarna w Niwicy</t>
  </si>
  <si>
    <t>SUW Trzebiel</t>
  </si>
  <si>
    <t>SUW Olszyna</t>
  </si>
  <si>
    <t>Świetlica Jasionów</t>
  </si>
  <si>
    <t>Świetlica Przewoźniki</t>
  </si>
  <si>
    <t>Świetlica Jędrzychowice</t>
  </si>
  <si>
    <t>Świetlica Bronowice</t>
  </si>
  <si>
    <t>Świetlica Łuków</t>
  </si>
  <si>
    <t>Świetlica Chwaliszowice</t>
  </si>
  <si>
    <t>Świetlica Marcinów</t>
  </si>
  <si>
    <t>Świetlica Królów</t>
  </si>
  <si>
    <t>Świetlica GOK Trzebiel</t>
  </si>
  <si>
    <t>Świetlica Żarki Wielkie</t>
  </si>
  <si>
    <t>Świetlica Dębinka</t>
  </si>
  <si>
    <t>Świetlica Czaple nr 3</t>
  </si>
  <si>
    <t>Świetlica  Strzeszowice</t>
  </si>
  <si>
    <t>Świetlica Niwica</t>
  </si>
  <si>
    <t>Szatnia KS Trzebiel</t>
  </si>
  <si>
    <t>Świetlica Rytwiny</t>
  </si>
  <si>
    <t>Świetlica Mieszków</t>
  </si>
  <si>
    <t>Świetlica Kałki</t>
  </si>
  <si>
    <t>drukarka</t>
  </si>
  <si>
    <t>Przystanek oszklony Bronowice</t>
  </si>
  <si>
    <t>Przystanek oszklony Kamienica</t>
  </si>
  <si>
    <t>Przystanek oszklony Kałki</t>
  </si>
  <si>
    <t>Przystanek oszklony Niwica</t>
  </si>
  <si>
    <t>Przystanek oszklony Strzeszowice</t>
  </si>
  <si>
    <t>Przystanek oszklony Mieszków</t>
  </si>
  <si>
    <t>Przystanek oszklony Jasionów</t>
  </si>
  <si>
    <t>Przystanek oszklony Jędrzychowice</t>
  </si>
  <si>
    <t>Liczba pracowników: 26</t>
  </si>
  <si>
    <t>Urząd Gminy</t>
  </si>
  <si>
    <t>1.</t>
  </si>
  <si>
    <t>Łącznie</t>
  </si>
  <si>
    <t>Budynek Gospodarczy przy Ośrodku Zdrowia</t>
  </si>
  <si>
    <t>Świetlica Włostowice</t>
  </si>
  <si>
    <t>Czaple nr 3</t>
  </si>
  <si>
    <t>Świetlica Karsówka</t>
  </si>
  <si>
    <t>Plac zabaw Strzeszowice</t>
  </si>
  <si>
    <t>Plac zabaw Chudzowice</t>
  </si>
  <si>
    <t>Plac zabaw Jędrzychowice</t>
  </si>
  <si>
    <t>Plac zabaw Włostowice</t>
  </si>
  <si>
    <t>Dębice</t>
  </si>
  <si>
    <t>1. Urząd Gminy</t>
  </si>
  <si>
    <t>2. Zespół Szkół w Trzebielu</t>
  </si>
  <si>
    <t xml:space="preserve">2. </t>
  </si>
  <si>
    <t xml:space="preserve">3. Szkoła Podstawowa w Nowych Czaplach </t>
  </si>
  <si>
    <t xml:space="preserve">3. </t>
  </si>
  <si>
    <t>Szkoła Podstawowa w Niwicy</t>
  </si>
  <si>
    <t>4.</t>
  </si>
  <si>
    <t>4. Szkoła Podstawowa w Niwicy</t>
  </si>
  <si>
    <t>5.</t>
  </si>
  <si>
    <t>6. Publiczne Przedszkole Samorządowe</t>
  </si>
  <si>
    <t xml:space="preserve">6. </t>
  </si>
  <si>
    <t>7.</t>
  </si>
  <si>
    <t xml:space="preserve">Zakład Gospodarki Komunalnej 
i Mieszkaniowej </t>
  </si>
  <si>
    <t>ul. Szkolna 5, 68-212 Trzebiel</t>
  </si>
  <si>
    <t>Budynek szkolny</t>
  </si>
  <si>
    <t>ul. Wolności 6, 68-210 Nowe Czaple</t>
  </si>
  <si>
    <t>ul. Kościelna 25, 68-210 Nowe Czaple</t>
  </si>
  <si>
    <t xml:space="preserve">8. Zakład Gospodarki Komunalnej i Mieszkaniowej </t>
  </si>
  <si>
    <t xml:space="preserve">9. Ośrodek Pomocy Społecznej </t>
  </si>
  <si>
    <t>9.</t>
  </si>
  <si>
    <t>Budynek przedszkola</t>
  </si>
  <si>
    <t>ul. Żarska 28, 68-212 Trzebiel</t>
  </si>
  <si>
    <t>ul. Żarska 41, 68-212 Trzebiel</t>
  </si>
  <si>
    <t>Budynek biurowo- socjalno- warsztatowy</t>
  </si>
  <si>
    <t>Budynek warsztatowo- magazynowy</t>
  </si>
  <si>
    <t>Budynki garażowe</t>
  </si>
  <si>
    <t>Gminny Zespół Ekonomiczno-Administracyjny Szkół</t>
  </si>
  <si>
    <t>7. Gminny Zespół Ekonomiczno-Administracyjny Szkół</t>
  </si>
  <si>
    <t>Plac zabaw Jędrzychowiczki</t>
  </si>
  <si>
    <t>Ogrodzenie hydroforni- SUW Trzebiel</t>
  </si>
  <si>
    <t>Zbiornik retencyjny SUW</t>
  </si>
  <si>
    <t>Oczyszczalnia 93</t>
  </si>
  <si>
    <t>Ujęcie wody w Trzebielu</t>
  </si>
  <si>
    <t>Budynek SUW Czaple</t>
  </si>
  <si>
    <t>słupy oświetleniowe SUW</t>
  </si>
  <si>
    <t>Boisko szkolne w Nowych Czaplach</t>
  </si>
  <si>
    <t>Boisko szkolne w Żarkach Wielkich</t>
  </si>
  <si>
    <t>Zbiornik retencyjny oczyszczalni Olszyna</t>
  </si>
  <si>
    <t>Zbiornik magazynowy wody SUW- Trzebiel</t>
  </si>
  <si>
    <t>Zbiornik retencyjny Czaple</t>
  </si>
  <si>
    <t>Osadnik popłucznik SUW Olszyna</t>
  </si>
  <si>
    <t>Zbiornik ścieków sanitarnych SUW Olszyna</t>
  </si>
  <si>
    <t>serwer - serwerownia</t>
  </si>
  <si>
    <t>Wykaz sprzętu medycznego</t>
  </si>
  <si>
    <t>Aparat powietrzny MSA AUER</t>
  </si>
  <si>
    <t>Sprzęt ratownictwa technicznego Holmatro</t>
  </si>
  <si>
    <t>Stacja dmuchaw oczyszczalni ścieków</t>
  </si>
  <si>
    <t>Filtr- zbiornik SUW Olszyna szt. 4</t>
  </si>
  <si>
    <t>Budynek gospodarczy przy świetlicy w Dębince</t>
  </si>
  <si>
    <t>Aparat oddechowy</t>
  </si>
  <si>
    <t>Aparat powietrzny</t>
  </si>
  <si>
    <t>Szatnia na boisku sportowym Żarki Wiekie</t>
  </si>
  <si>
    <t>Oczyszczalnia Olszyna (bud. Oczyszczalni 74 z wyk. Śrd. Trw.)</t>
  </si>
  <si>
    <t>Ogrodzenie cmentarza w Dębince</t>
  </si>
  <si>
    <t>Przystanek oszklony Trzebiel szt. 4</t>
  </si>
  <si>
    <t>Przystanek oszklony Królów szt. 2</t>
  </si>
  <si>
    <t>budynek murowany z cegły, dach dwuspadowy pokryty dachówką blachopodobną</t>
  </si>
  <si>
    <t>budynek murowany,  kryty papa</t>
  </si>
  <si>
    <t>murowane z cegły, kryte papą</t>
  </si>
  <si>
    <t>murowany z cegły, więźba drewniana, pokrycie dachu - dachówka ceramiczna</t>
  </si>
  <si>
    <t>siatka</t>
  </si>
  <si>
    <t>budynek murowany, dach pokryty papą</t>
  </si>
  <si>
    <t>ogrodzenie betonowe</t>
  </si>
  <si>
    <t>wykonany z blachy</t>
  </si>
  <si>
    <t>budynek murowany z cegły dach płaski pokryty papą, wieża pokryta dachówką</t>
  </si>
  <si>
    <t>budynek murowany z cegły, dach dwuspadowy pokryty papą</t>
  </si>
  <si>
    <t>budynek murowany z cegły, dach dwuspadowy pokryty papą oraz dachówką</t>
  </si>
  <si>
    <t>monolityczny żelbetowy, kryty papą</t>
  </si>
  <si>
    <t>budynek murowany z cegły, więźba dachowa drewniana, pokryta dachówka ceramiczną</t>
  </si>
  <si>
    <t>budynek murowany, konstrukcja dachowa drewniana dwuspadowa, dach pokryty papą</t>
  </si>
  <si>
    <t>murowany z bloczków betonu komórkowego, więźba dachowa drewniana o konstrukcji krokwioweo - kleszczowej, dach pokryty dachówką blachopodobną.</t>
  </si>
  <si>
    <t>budynek o konstrukcji stalowej, ściany z płyt z blachy trapezowej (ocieplone), dach o konstrukcji stalowej pokryty blachą trapezową (ocieplony).</t>
  </si>
  <si>
    <t xml:space="preserve">budynek murowany cegłą, dach pokryty dachówką ceramiczną, konstrukcja drewniana </t>
  </si>
  <si>
    <t>budynek murowany, konstrukcja dachowa drewniana kryta dachówką ceramiczną</t>
  </si>
  <si>
    <t>ul. Strzelecka 8</t>
  </si>
  <si>
    <t>dz. nr 307</t>
  </si>
  <si>
    <t>dz. nr 409</t>
  </si>
  <si>
    <t>dz. nr 130</t>
  </si>
  <si>
    <t>Chwaliszowice 30, dz. 53/1</t>
  </si>
  <si>
    <t>dz. 5/33</t>
  </si>
  <si>
    <t>dz.205/2</t>
  </si>
  <si>
    <t>dz. nr 158/6</t>
  </si>
  <si>
    <t>ul. Strzelecka</t>
  </si>
  <si>
    <t>dz. nr 44/1</t>
  </si>
  <si>
    <t>budynek murowany cegłą, dach płaski pokryty papą</t>
  </si>
  <si>
    <t>budynek murowany cegłą, dach płaski, kryty papą</t>
  </si>
  <si>
    <t>ul. Kościuszki 14A, 68-212 Trzebiel</t>
  </si>
  <si>
    <t>Liczba pracowników: 10</t>
  </si>
  <si>
    <t>Liczba pracowników: 47</t>
  </si>
  <si>
    <t>Liczba pracowników: 18</t>
  </si>
  <si>
    <t>Niwica 17, 68-210 Nowe Czaple</t>
  </si>
  <si>
    <t>Liczba pracowników: 17</t>
  </si>
  <si>
    <t>Liczba pracowników: 16</t>
  </si>
  <si>
    <t>Liczba pracowników: 20</t>
  </si>
  <si>
    <t>Liczba pracowników: 4</t>
  </si>
  <si>
    <t>Hydrofornia w Przewoźnikach</t>
  </si>
  <si>
    <t>SUW Żarki Wielkie</t>
  </si>
  <si>
    <t>Oczyszczalnia Olszyna</t>
  </si>
  <si>
    <t>Wodociągi Przewoźniki</t>
  </si>
  <si>
    <t>Wodociągi Trzebiel</t>
  </si>
  <si>
    <t>Wodociągi Żarki Wielkie</t>
  </si>
  <si>
    <t>maszyny, urządzenia techniczne</t>
  </si>
  <si>
    <t>Miejsce ubezpieczenia</t>
  </si>
  <si>
    <t>urządzenia elektroniczne</t>
  </si>
  <si>
    <t>Wykaz maszyn i urządzeń technicznych oraz urządzeń elektronicznych w oczyszczalniach, hydroforniach, przepompowniach oraz SUW</t>
  </si>
  <si>
    <t>świetlica -sala widowiskowa Trzebiel</t>
  </si>
  <si>
    <t>Boisko sportowe Trzebiel</t>
  </si>
  <si>
    <t>Segment szatniowo-sanitarny "ORLIK"</t>
  </si>
  <si>
    <t>Plac zabaw Trzebiel ul. Tuplicka</t>
  </si>
  <si>
    <t>Plac zabaw  Marcinów</t>
  </si>
  <si>
    <t>Plac zabaw Łuków</t>
  </si>
  <si>
    <t>Plac zabaw Mieszków</t>
  </si>
  <si>
    <t>Plac zabaw Kamienica n/Nysą Łuż.</t>
  </si>
  <si>
    <t>Plac zabaw Królów</t>
  </si>
  <si>
    <t>Skatepark Trzebiel</t>
  </si>
  <si>
    <t>Plac zabaw Nowe Czaple</t>
  </si>
  <si>
    <t>Plac zabaw Debinka</t>
  </si>
  <si>
    <t>Plac zabaw Karsówka</t>
  </si>
  <si>
    <t>Mieszkanie socjalne w Chwaliszowicach</t>
  </si>
  <si>
    <t>2014 moderni</t>
  </si>
  <si>
    <t>Punkt selektywnej zbiórki odpadów Trzebiel - ogrodzenie</t>
  </si>
  <si>
    <t>Ogrodzenie, brama, furtka SUW Olszyna</t>
  </si>
  <si>
    <t>Ogrodzenie SUW Czaple</t>
  </si>
  <si>
    <t>Plac zabaw na ul.Strzeleckiej NIVEA</t>
  </si>
  <si>
    <t>SUW Czaple</t>
  </si>
  <si>
    <t>Plac zabaw 2014</t>
  </si>
  <si>
    <t>zestaw avtek board TT 2080 oraz projektor DX881ST</t>
  </si>
  <si>
    <t>PLAC ZABAW-Żarki Wielkie</t>
  </si>
  <si>
    <t xml:space="preserve">brak </t>
  </si>
  <si>
    <t xml:space="preserve">Punkt selektywnej zbiórki odpadów  </t>
  </si>
  <si>
    <t>1960-1970</t>
  </si>
  <si>
    <t>przebudowa 2014</t>
  </si>
  <si>
    <t>Chwaliszowie 30A</t>
  </si>
  <si>
    <t>laptop toshiba satelite c75-A-100</t>
  </si>
  <si>
    <t>komputer firecom</t>
  </si>
  <si>
    <t>komputer i urządzenie wielofunkcyjne</t>
  </si>
  <si>
    <t>Hydrofornia Żarki Wielkie</t>
  </si>
  <si>
    <t>1995-1996r.,</t>
  </si>
  <si>
    <t>1961-1969r,</t>
  </si>
  <si>
    <t xml:space="preserve">102 421 zł </t>
  </si>
  <si>
    <t>-budynek murowany parterowy ściany z suporeksu, dach żelbetowy pokryty papą.</t>
  </si>
  <si>
    <t>Plac zabaw Rytwiny</t>
  </si>
  <si>
    <t>komputer pok. Nr 8</t>
  </si>
  <si>
    <t>komputer pok.Nr 13</t>
  </si>
  <si>
    <t>Laptop DELL</t>
  </si>
  <si>
    <t>Kserokopiarka</t>
  </si>
  <si>
    <t xml:space="preserve">komputer stacjonarny </t>
  </si>
  <si>
    <t xml:space="preserve">rzutnik multimedialny </t>
  </si>
  <si>
    <t>telewizor</t>
  </si>
  <si>
    <t xml:space="preserve">tablica interaktywna </t>
  </si>
  <si>
    <t>projektor</t>
  </si>
  <si>
    <t>drukarka HP Laser Jet P1606dn pok.7</t>
  </si>
  <si>
    <t>drukarka HP Laser Jet P1606dn pok.5</t>
  </si>
  <si>
    <t>Zestaw komputerowy pok.7 Lang S.</t>
  </si>
  <si>
    <t>Zestaw komputerowy pok.7 Mikulska A.</t>
  </si>
  <si>
    <t>Notebook Acer B113 Lang S.</t>
  </si>
  <si>
    <t>Notebook Acer B113 Mikulska A.</t>
  </si>
  <si>
    <t>Notebook Lenowo G50 gł.księgowy</t>
  </si>
  <si>
    <t>Notebook Acer B113E Lang S.</t>
  </si>
  <si>
    <t>Ośrodka Kultury i Biblioteki w Trzebielu</t>
  </si>
  <si>
    <t xml:space="preserve">Ośrodek Kultury i Biblioteki </t>
  </si>
  <si>
    <t>laptop</t>
  </si>
  <si>
    <t>2014-2015</t>
  </si>
  <si>
    <t>telefon komórkowy</t>
  </si>
  <si>
    <t>urządzenie wielofukncyjne</t>
  </si>
  <si>
    <t>zestaw komputerowy</t>
  </si>
  <si>
    <t>radioodtwarzacz</t>
  </si>
  <si>
    <t>mikrofon</t>
  </si>
  <si>
    <t>kolumna głośnikowa</t>
  </si>
  <si>
    <t>Dane pojazdów</t>
  </si>
  <si>
    <t>Marka</t>
  </si>
  <si>
    <t>Typ, model</t>
  </si>
  <si>
    <t>Nr podw./ nadw.</t>
  </si>
  <si>
    <t>Nr rej.</t>
  </si>
  <si>
    <t>Rodzaj pojazdu</t>
  </si>
  <si>
    <t>Poj.</t>
  </si>
  <si>
    <t>ZABEZPIECZENIA</t>
  </si>
  <si>
    <t>DATA I REJESTRACJI</t>
  </si>
  <si>
    <t>Ilość miejsc / ładowność</t>
  </si>
  <si>
    <t>Rok prod.</t>
  </si>
  <si>
    <t>Przebieg</t>
  </si>
  <si>
    <t>Wartość pojazdu</t>
  </si>
  <si>
    <t xml:space="preserve">Okres ubezpieczenia OC i NW </t>
  </si>
  <si>
    <t xml:space="preserve">Okres ubezpieczenia AC i KR </t>
  </si>
  <si>
    <t>Od</t>
  </si>
  <si>
    <t>Do</t>
  </si>
  <si>
    <t>THULE</t>
  </si>
  <si>
    <t>T4</t>
  </si>
  <si>
    <t>UH2000B75CP399466</t>
  </si>
  <si>
    <t>FZA 52X1</t>
  </si>
  <si>
    <t>PRZYCZEPA</t>
  </si>
  <si>
    <t>-</t>
  </si>
  <si>
    <t>22.10.2012</t>
  </si>
  <si>
    <t>TEMA ŚWIDNIK</t>
  </si>
  <si>
    <t>23.60 C3</t>
  </si>
  <si>
    <t>SWH2360S6CB018608</t>
  </si>
  <si>
    <t>FZA 05Y5</t>
  </si>
  <si>
    <t>29.11.2015</t>
  </si>
  <si>
    <t>VOLKSWAGEN</t>
  </si>
  <si>
    <t>TRANSPORTER</t>
  </si>
  <si>
    <t>WV2ZZZ70ZNH104571</t>
  </si>
  <si>
    <t>FZA 1P30</t>
  </si>
  <si>
    <t xml:space="preserve">SPECJALNY POŻARNICZY </t>
  </si>
  <si>
    <t>17.07.1992</t>
  </si>
  <si>
    <t>TRANSPORTER 1.9 d</t>
  </si>
  <si>
    <t>WV2ZZZ70ZMH095317</t>
  </si>
  <si>
    <t>FZA 65KJ</t>
  </si>
  <si>
    <t>CIĘŻAROWY</t>
  </si>
  <si>
    <t>07.05.1995</t>
  </si>
  <si>
    <t>STAR</t>
  </si>
  <si>
    <t>A266</t>
  </si>
  <si>
    <t>FZA 45RS</t>
  </si>
  <si>
    <t>15.07.1988</t>
  </si>
  <si>
    <t>FSC STARACHOWICE</t>
  </si>
  <si>
    <t>STAR A200</t>
  </si>
  <si>
    <t>A2000258438</t>
  </si>
  <si>
    <t>FZA 56CL</t>
  </si>
  <si>
    <t xml:space="preserve">SPECJALNY </t>
  </si>
  <si>
    <t>29.05.1987</t>
  </si>
  <si>
    <t xml:space="preserve">TRANSPORTER </t>
  </si>
  <si>
    <t>WV1ZZZ7HZ8H094027</t>
  </si>
  <si>
    <t>FZA 64W4</t>
  </si>
  <si>
    <t>OSOBOWY</t>
  </si>
  <si>
    <t>alarm</t>
  </si>
  <si>
    <t>16.04.2008</t>
  </si>
  <si>
    <t>MAGIRUS-DEUTZ</t>
  </si>
  <si>
    <t>FM</t>
  </si>
  <si>
    <t>FZA 7V94</t>
  </si>
  <si>
    <t>04.04.1978</t>
  </si>
  <si>
    <t>STAR 266</t>
  </si>
  <si>
    <t>A266H027118591</t>
  </si>
  <si>
    <t>FZA S467</t>
  </si>
  <si>
    <t>02.01.1987</t>
  </si>
  <si>
    <t>Właściciel pojazdu- Ochotnicza Straż Pożarna Trzebiel</t>
  </si>
  <si>
    <t>FORD</t>
  </si>
  <si>
    <t>TRANSIT</t>
  </si>
  <si>
    <t>WF0NXXTTFN9C81698</t>
  </si>
  <si>
    <t>FZA 9C97</t>
  </si>
  <si>
    <t>alarm, immobiliser</t>
  </si>
  <si>
    <t>02.12.2009</t>
  </si>
  <si>
    <t>świetlica wiejska w miejscowości Jędrzychowiczki</t>
  </si>
  <si>
    <t>przystanek oszklony w Łuków</t>
  </si>
  <si>
    <t>drukarka bizhub 222</t>
  </si>
  <si>
    <t>projektor nec ve 281dlp</t>
  </si>
  <si>
    <t>Sprzęt nagłasniający przenośny</t>
  </si>
  <si>
    <t>laptop not lenovo</t>
  </si>
  <si>
    <t xml:space="preserve">zestaw komputerowy (10 szt.) </t>
  </si>
  <si>
    <t>JELCZ</t>
  </si>
  <si>
    <t>LO90 M/S</t>
  </si>
  <si>
    <t>SUJ09010020000339</t>
  </si>
  <si>
    <t>FZA 16075</t>
  </si>
  <si>
    <t>AUTOBUS</t>
  </si>
  <si>
    <t>01.01.2002</t>
  </si>
  <si>
    <t>8. Zakład Gospodarki Komunalnej i Mieszkaniowej</t>
  </si>
  <si>
    <t>URSUS</t>
  </si>
  <si>
    <t>K162</t>
  </si>
  <si>
    <t>387853</t>
  </si>
  <si>
    <t>FZA 40VF</t>
  </si>
  <si>
    <t>CIĄGNIK ROLNICZY</t>
  </si>
  <si>
    <t>02.01.1980</t>
  </si>
  <si>
    <t>VW</t>
  </si>
  <si>
    <t>WV3ZZZ7JZ6X008455</t>
  </si>
  <si>
    <t>FZA 68G2</t>
  </si>
  <si>
    <t>23.09.2005</t>
  </si>
  <si>
    <t>PRONAR</t>
  </si>
  <si>
    <t>T672</t>
  </si>
  <si>
    <t>1164H</t>
  </si>
  <si>
    <t>FZA 1A11</t>
  </si>
  <si>
    <t>PRZYCZEPA CIĘŻAROWA ROLNICZA</t>
  </si>
  <si>
    <t>21.12.2007</t>
  </si>
  <si>
    <t>AUTOSAN</t>
  </si>
  <si>
    <t>D-732</t>
  </si>
  <si>
    <t>SUAGNA03KNS050767</t>
  </si>
  <si>
    <t>FZA 75RN</t>
  </si>
  <si>
    <t>18.12.1992</t>
  </si>
  <si>
    <t>MEPROZET</t>
  </si>
  <si>
    <t>TO 58/8</t>
  </si>
  <si>
    <t>101</t>
  </si>
  <si>
    <t>FZA R371</t>
  </si>
  <si>
    <t>21.01.1994</t>
  </si>
  <si>
    <t>MTZ</t>
  </si>
  <si>
    <t>82A</t>
  </si>
  <si>
    <t>10888P</t>
  </si>
  <si>
    <t>FZA 28RK</t>
  </si>
  <si>
    <t>21.06.2006</t>
  </si>
  <si>
    <t>ZETOR</t>
  </si>
  <si>
    <t>5211.2</t>
  </si>
  <si>
    <t>43982</t>
  </si>
  <si>
    <t>FZA V094</t>
  </si>
  <si>
    <t>16.06.1991</t>
  </si>
  <si>
    <t>NEW HOLLAND</t>
  </si>
  <si>
    <t>L-B95</t>
  </si>
  <si>
    <t>031064402</t>
  </si>
  <si>
    <t>KOPARKO- ŁADOWARKA</t>
  </si>
  <si>
    <t>P 422K</t>
  </si>
  <si>
    <t>SUJP422BAX0000778</t>
  </si>
  <si>
    <t>ZNH 1714</t>
  </si>
  <si>
    <t>SPECJALNY</t>
  </si>
  <si>
    <t>02.02.2000</t>
  </si>
  <si>
    <t>FSC-STARACHOWICE</t>
  </si>
  <si>
    <t>SK-1</t>
  </si>
  <si>
    <t>SUS1142CEW0013835</t>
  </si>
  <si>
    <t>FZA 19FH</t>
  </si>
  <si>
    <t>SPECJALNY DO WYWOZU ŚMIECI</t>
  </si>
  <si>
    <t>13.07.1998</t>
  </si>
  <si>
    <t>Dresta 9,5m</t>
  </si>
  <si>
    <t>9.50M</t>
  </si>
  <si>
    <t>950293SW011580</t>
  </si>
  <si>
    <t>BRAK</t>
  </si>
  <si>
    <t>meprozet</t>
  </si>
  <si>
    <t>pn 70</t>
  </si>
  <si>
    <t>MEP071389</t>
  </si>
  <si>
    <t>FZA 19264</t>
  </si>
  <si>
    <t>ciężarowa rolnicza asenizacyjna</t>
  </si>
  <si>
    <t>Właściciel pojazdu- Urząd Gmin, użytkowany przez ZGKiM</t>
  </si>
  <si>
    <t>46102</t>
  </si>
  <si>
    <t>FZA V477</t>
  </si>
  <si>
    <t>01.12.1993</t>
  </si>
  <si>
    <t>aparat fotograficzny</t>
  </si>
  <si>
    <t>ekran projekcyjny</t>
  </si>
  <si>
    <t>Informacje o szkodach w ostatnich latach</t>
  </si>
  <si>
    <t>Rok</t>
  </si>
  <si>
    <t>Liczba szkód</t>
  </si>
  <si>
    <t>Suma wypłaconych odszkodowań</t>
  </si>
  <si>
    <t>Jednostka / opis szkód</t>
  </si>
  <si>
    <t>22.10.2017 22.10.2018 22.10.2019</t>
  </si>
  <si>
    <t>21.10.2018 21.10.2019 21.10.2020</t>
  </si>
  <si>
    <t>30.11.2017 30.11.2018 30.11.2019</t>
  </si>
  <si>
    <t>29.11.2018 29.11.2019 29.11.2020</t>
  </si>
  <si>
    <t>10.05.2018 10.05.2019 10.05.2020</t>
  </si>
  <si>
    <t>09.05.2019 09.05.2020 09.05.2021</t>
  </si>
  <si>
    <t>05.10.2017 05.10.2018 05.10.2018</t>
  </si>
  <si>
    <t>04.10.2018 04.10.2019 04.10.2020</t>
  </si>
  <si>
    <t>01.01.2018 01.01.2019 01.01.2020</t>
  </si>
  <si>
    <t>31.12.2018 31.12.2019 31.12.2020</t>
  </si>
  <si>
    <t xml:space="preserve">06.04.2018 06.04.2019 06.04.2020 </t>
  </si>
  <si>
    <t>05.04.2019 05.04.2020 05.04.2021</t>
  </si>
  <si>
    <t>12.08.2017 12.08.2018 12.08.2019</t>
  </si>
  <si>
    <t>11.08.2018 11.08.2019 11.08.2020</t>
  </si>
  <si>
    <t>03.12.2017 03.12.2018 03.12.2019</t>
  </si>
  <si>
    <t>02.12.2018 02.12.2019 02.12.2020</t>
  </si>
  <si>
    <t>26.08.2017 26.08.2018 26.08.2019</t>
  </si>
  <si>
    <t>25.08.2018 25.08.2019 25.08.2020</t>
  </si>
  <si>
    <t>16.10.2017 16.10.2018 16.10.2019</t>
  </si>
  <si>
    <t>15.10.2018 15.10.2019 15.10.2020</t>
  </si>
  <si>
    <t>06.10.2017 06.10.2018 06.10.2019</t>
  </si>
  <si>
    <t>05.10.2018 05.10.2019 05.10.2020</t>
  </si>
  <si>
    <t>21.12.2017 21.12.2018 21.12.2019</t>
  </si>
  <si>
    <t>20.12.2018 20.12.2019 20.12.2020</t>
  </si>
  <si>
    <t>23.06.2018 23.06.2019 23.06.2020</t>
  </si>
  <si>
    <t>22.06.2019 22.06.2020 22.06.2021</t>
  </si>
  <si>
    <t>05.12.2017 05.12.2018 05.12.2019</t>
  </si>
  <si>
    <t>04.12.2018 04.12.2019 04.12.2020</t>
  </si>
  <si>
    <t>26.01.2018 26.01.2019 26.01.2020</t>
  </si>
  <si>
    <t>25.01.2019 25.01.2020 25.01.2021</t>
  </si>
  <si>
    <t>13.07.2018 13.07.2019 13.07.2020</t>
  </si>
  <si>
    <t>12.07.2019 12.07.2020 12.07.2021</t>
  </si>
  <si>
    <t>04.08.2017
04.08.2018
04.08.2019</t>
  </si>
  <si>
    <t>03.08.2018
03.08.2019
03.08.2020</t>
  </si>
  <si>
    <t>23.11.2017
23.11.2018
23.11.2019</t>
  </si>
  <si>
    <t>22.11.2018
22.11.2019
22.11.2020</t>
  </si>
  <si>
    <t>UG -dewastacja</t>
  </si>
  <si>
    <t>UG -uszkodzenie sys. Selektywnego powiadamiania</t>
  </si>
  <si>
    <t xml:space="preserve">UG - uszkodzenie huśtawki </t>
  </si>
  <si>
    <t xml:space="preserve">Gmina Trzebiel </t>
  </si>
  <si>
    <t xml:space="preserve">Zespół Szkół w Trzebielu - uszkodzenie komputera </t>
  </si>
  <si>
    <t>Zespół Szkół w Trzebielu - uszkodzenie switch</t>
  </si>
  <si>
    <t>Imienna NNW czlonków OSP</t>
  </si>
  <si>
    <t xml:space="preserve">załacznik nr 5 </t>
  </si>
  <si>
    <t xml:space="preserve">komunikacja </t>
  </si>
  <si>
    <t>Sposób obliczenia wartości odtworzeniowej = budynki administracyjne, budynki szkolne, hale sportowe - 3 487,00 zł/m2, budynki mieszkalne - 2 790,00 zł /m2, świetlice, remizy OSP - 2092,00 zł/m2, budynki gospodarcze - 1 395,00 zł/m2</t>
  </si>
  <si>
    <t>Załącznik nr 2a</t>
  </si>
  <si>
    <t>Załącznik nr 3</t>
  </si>
  <si>
    <t>załącznik nr 4</t>
  </si>
  <si>
    <t>wykaz pojazdów</t>
  </si>
  <si>
    <t xml:space="preserve">Bezimienna NNW członków OSP </t>
  </si>
  <si>
    <t>8.</t>
  </si>
  <si>
    <t>przed 1939</t>
  </si>
  <si>
    <t>Kopalniana 5</t>
  </si>
  <si>
    <t>Ściany murowane, fundament kamienno-ceglany,  dach drewniany pokryty dachówką</t>
  </si>
  <si>
    <t>budynek mieszkalny  NOWE CZAPLE</t>
  </si>
  <si>
    <t>KOPALNIANA 9</t>
  </si>
  <si>
    <t>KOPALNIANA 12</t>
  </si>
  <si>
    <t>Ściany murowane, fundament kamienno-ceglany,  dach drewniany pokryty papą i blachą</t>
  </si>
  <si>
    <t>KOPALNIANA 13</t>
  </si>
  <si>
    <t>KOPALNIANA 16</t>
  </si>
  <si>
    <t>KOPALNIANA 20</t>
  </si>
  <si>
    <t>Ściany murowane, fundament kamienno-ceglany,  dach drewniany pokryty papą i dachówką</t>
  </si>
  <si>
    <t>KOPALNIANA 28</t>
  </si>
  <si>
    <t xml:space="preserve">budynek mieszkalny Bronowice </t>
  </si>
  <si>
    <t>Ściany murowane, fundament kamienno-ceglany,  dach drewniany pokryty papą</t>
  </si>
  <si>
    <t>DWORCOWA 2</t>
  </si>
  <si>
    <t xml:space="preserve">Kościuszki 1 </t>
  </si>
  <si>
    <t>Stropodach żelbetowy pokryty papą, ściany murowane, fundament kamienno-ceglany</t>
  </si>
  <si>
    <t>KOŚCIUSZKI 2</t>
  </si>
  <si>
    <t>budynek mieszkalny Trzebiel</t>
  </si>
  <si>
    <t>ŻARSKA 2</t>
  </si>
  <si>
    <t>budynek Trzebiel</t>
  </si>
  <si>
    <t>ŻARSKA 16</t>
  </si>
  <si>
    <t>ŻARSKA 22</t>
  </si>
  <si>
    <r>
      <t xml:space="preserve">TRZEBIEL – </t>
    </r>
    <r>
      <rPr>
        <i/>
        <sz val="8"/>
        <rFont val="Arial"/>
        <family val="2"/>
        <charset val="238"/>
      </rPr>
      <t>RYNEK 1</t>
    </r>
  </si>
  <si>
    <t>RYNKOWA 9</t>
  </si>
  <si>
    <t>TUPLICKA 2</t>
  </si>
  <si>
    <t>TUPLICKA 8</t>
  </si>
  <si>
    <t>Ściany murowane, fundament kamienno-ceglany,  dach drewniany pokryty dachówką      i papą</t>
  </si>
  <si>
    <t>TUPLICKA 9</t>
  </si>
  <si>
    <t>TUPLICKA 13</t>
  </si>
  <si>
    <t>TUPLICKA 15</t>
  </si>
  <si>
    <t>KOŚCIUSZKI 11</t>
  </si>
  <si>
    <t>SZKOLNA 5</t>
  </si>
  <si>
    <t>Ściany murowane, fundament żelbetonowy,  stropodach żelbetonowy pokryty papą</t>
  </si>
  <si>
    <t>L. 60. XX w.</t>
  </si>
  <si>
    <t>KAŁKI GÓRNE 2</t>
  </si>
  <si>
    <t>KAŁKI GÓRNE 6</t>
  </si>
  <si>
    <t>KAŁKI GÓRNE 8</t>
  </si>
  <si>
    <t>KAŁKI GÓRNE 12</t>
  </si>
  <si>
    <t>budynek mieszkalny Kałki 33</t>
  </si>
  <si>
    <t>KAŁKI 33</t>
  </si>
  <si>
    <t>Ściany murowane, fundament betonowy,  dach drewniany papą</t>
  </si>
  <si>
    <t>DĘBINKA 7</t>
  </si>
  <si>
    <t xml:space="preserve">budynek mieszkalny </t>
  </si>
  <si>
    <t>DĘBINKA 54</t>
  </si>
  <si>
    <t>CHWALISZOWICE lokal numer 51</t>
  </si>
  <si>
    <t>CHWALISZOWICE lokal numer 52</t>
  </si>
  <si>
    <t>CHWALISZOWICE lokal numer 53</t>
  </si>
  <si>
    <t>budynek mieszkalny Żarki Wielkie</t>
  </si>
  <si>
    <t>ZWYCIĘSTWA 5</t>
  </si>
  <si>
    <t>FABRYCZNA 10</t>
  </si>
  <si>
    <t>FABRYCZNA 15</t>
  </si>
  <si>
    <t>PRZEWOŹNIKI 31</t>
  </si>
  <si>
    <t>MARCINÓW 7</t>
  </si>
  <si>
    <t>MARCINÓW 24</t>
  </si>
  <si>
    <t>MIESZKÓW 8</t>
  </si>
  <si>
    <t>Ściany murowane, fundament betonowy,  stropodach żelbetowy pokryty papą</t>
  </si>
  <si>
    <t>JASIONÓW 2</t>
  </si>
  <si>
    <t>KOŚCIUSZKI 3</t>
  </si>
  <si>
    <t>L. 80. XX w. Adoptowany na               lok. mieszk. w 2014r.</t>
  </si>
  <si>
    <t xml:space="preserve">lokale socjalne 3 lokale </t>
  </si>
  <si>
    <t xml:space="preserve">budynek mieszkalny  NOWE CZAPLE 7 lokali </t>
  </si>
  <si>
    <t>budynek mieszkalny  NOWE CZAPLE 4 lokale</t>
  </si>
  <si>
    <t>budynek mieszkalny  NOWE CZAPLE 3lokale</t>
  </si>
  <si>
    <t>budynek mieszkalny Bronowice 7 lokali</t>
  </si>
  <si>
    <t>budynek mieszkalny Bronowice 2 lokale</t>
  </si>
  <si>
    <t>budynek mieszkalny Trzebiel 3lokale</t>
  </si>
  <si>
    <t xml:space="preserve">budynek mieszkalny Trzebiel 2 lokale </t>
  </si>
  <si>
    <t>budynek mieszkalny 3 lokale</t>
  </si>
  <si>
    <t>budynek mieszkalny 2lokale</t>
  </si>
  <si>
    <t>Ściany murowane, fundament betonowy,  stropodach żelbetonowy pokryty papą</t>
  </si>
  <si>
    <t>budynku:murowany pokryty dachówką ,dach dwuspadowy</t>
  </si>
  <si>
    <t xml:space="preserve">ŻARKI Wielkie ul.Wyzwolenia7 </t>
  </si>
  <si>
    <t>przed 1940</t>
  </si>
  <si>
    <t>budynek murowany z cegły, dach dwuspadowy pokryty dachówką ceramiczną</t>
  </si>
  <si>
    <t>Garaże przy Ośrodku Zdrowia w Trzebielu</t>
  </si>
  <si>
    <t>Ośrodek Zdrowia w Niwicy</t>
  </si>
  <si>
    <t>budynek murowany z cegły, dach dwuspadowy kryty dachówką ceramiczną</t>
  </si>
  <si>
    <t>budynek murowany z cegły, dach o konstrukcji drewnianej dwuspadowy pokryty dachówką ceramiczną</t>
  </si>
  <si>
    <t>budynek murowany z cegły, dach o konstrukcji drewnianej pokryty dachówką ceramiczną i papą</t>
  </si>
  <si>
    <t>budynek murowany, dach kryty dachówką ceramiczną</t>
  </si>
  <si>
    <t>budynek murowany cegłą, dach dwuspadowy kryty dachówką ceramiczną</t>
  </si>
  <si>
    <t>budynek murowany cegłą, dach pokryty dachówką ceramiczną, konstrukcja drewniana</t>
  </si>
  <si>
    <t>budynek murowany z bloczków komorkowych, dach pokryty dachówką blachopodobną i papą</t>
  </si>
  <si>
    <t>budynek murowany, konstrukcja dachowa drewniana pokryta dachówką ceramiczną</t>
  </si>
  <si>
    <t>budynek murowany z cegły, dach dwuspadowy pokryty dachówką</t>
  </si>
  <si>
    <t>budynek murowany, dach drewniany, pokryty dachówką blachopodobną</t>
  </si>
  <si>
    <t>budynek murowany, dach pokryty blachodachówką</t>
  </si>
  <si>
    <t>ściany murowane z cegły, dach płaski pokryty papą</t>
  </si>
  <si>
    <t>Przystanek oszklony Rytwiny</t>
  </si>
  <si>
    <t>Przystanek oszklony Buczyny</t>
  </si>
  <si>
    <t>budynek murowany z bloczków, konstrukcja dachowa drewniana, dach pokryty dachówką ceramiczną</t>
  </si>
  <si>
    <t>budynek murowany parterowy pokryty blachodachówką</t>
  </si>
  <si>
    <t>Hydrofornia Przewoźniki</t>
  </si>
  <si>
    <t>Budynek magazynu Trzebiel</t>
  </si>
  <si>
    <t>Plac zabaw Niwica</t>
  </si>
  <si>
    <t>boisko</t>
  </si>
  <si>
    <t>Rzutnik V 260</t>
  </si>
  <si>
    <t>Telewizor Panasonic szt.2</t>
  </si>
  <si>
    <t>Rzutnik VIVITEK</t>
  </si>
  <si>
    <t>komputery stacjonarne ACTINA szt. 10</t>
  </si>
  <si>
    <t>Rzutnik BENO+ekran</t>
  </si>
  <si>
    <t>Telewizor Toshiba szt.2</t>
  </si>
  <si>
    <t>Komputery stacjonarne ACTINA szt.4</t>
  </si>
  <si>
    <t>Monitory szt.4</t>
  </si>
  <si>
    <t>Telewizor FUNAI</t>
  </si>
  <si>
    <t>Rzutnik ACER szt. 4</t>
  </si>
  <si>
    <t>Telewizor Samsung</t>
  </si>
  <si>
    <t>telewizor LG</t>
  </si>
  <si>
    <t>Rzutnik Acer szt. 9</t>
  </si>
  <si>
    <t>Ekrany szt. 9</t>
  </si>
  <si>
    <t>Drukarka Brother</t>
  </si>
  <si>
    <t>komputery stacjonarne szt.12</t>
  </si>
  <si>
    <t>Switch TP-link</t>
  </si>
  <si>
    <t>rejestrator 16 -kanałowy</t>
  </si>
  <si>
    <t>Tablica multimedialna szt. 2</t>
  </si>
  <si>
    <t>komputer stacjonarny</t>
  </si>
  <si>
    <t>rzutnik multimedialny</t>
  </si>
  <si>
    <t>tablica interaktywna</t>
  </si>
  <si>
    <t>projektor ACER</t>
  </si>
  <si>
    <t>kserokopiarka monochromowa</t>
  </si>
  <si>
    <t>5. Szkoła Podstawowa w Żarkach Wielkich</t>
  </si>
  <si>
    <t>Wizualizer Qomo</t>
  </si>
  <si>
    <t>radioodtwarzacz JVC</t>
  </si>
  <si>
    <t>kserokopiarka</t>
  </si>
  <si>
    <t>tablica interaktywna INSGRAF</t>
  </si>
  <si>
    <t>zestaw głośnikowy</t>
  </si>
  <si>
    <t>projektor acer</t>
  </si>
  <si>
    <t>komputery lenowo stacjonarne szt.5 -sal.inf.</t>
  </si>
  <si>
    <t>projektor Acer</t>
  </si>
  <si>
    <t>projektor acer x1263</t>
  </si>
  <si>
    <t>apart cyfrowy</t>
  </si>
  <si>
    <t>komputery stacjonarne</t>
  </si>
  <si>
    <t>Laptop Asus</t>
  </si>
  <si>
    <t>Laptop Lenowo</t>
  </si>
  <si>
    <t>Lkaptop Sony</t>
  </si>
  <si>
    <t>Laptop Lasus</t>
  </si>
  <si>
    <t>Laptop Lasus- szt.11</t>
  </si>
  <si>
    <t>Laptop Lenowo szt.7</t>
  </si>
  <si>
    <t>Aparat fotograficzny SONY</t>
  </si>
  <si>
    <t>Aparat fotograficzny NIKON</t>
  </si>
  <si>
    <t>3. Szkoła Podstawowa w Nowych Czaplach</t>
  </si>
  <si>
    <t>laptop not HP 7 szt.</t>
  </si>
  <si>
    <t>Laptop not. Lenowo110-15 - 3 sztuki</t>
  </si>
  <si>
    <t>laptop  lenovo</t>
  </si>
  <si>
    <t>Laptop lenowo</t>
  </si>
  <si>
    <t>Laptop lenowo szt. 7</t>
  </si>
  <si>
    <t>Laptop lenowo - szt. 8</t>
  </si>
  <si>
    <t>notebok Toshiba 2-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</si>
</sst>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_-* #,##0.00\ [$zł-415]_-;\-* #,##0.00\ [$zł-415]_-;_-* &quot;-&quot;??\ [$zł-415]_-;_-@_-"/>
    <numFmt numFmtId="166" formatCode="[$-415]General"/>
    <numFmt numFmtId="167" formatCode="d/mm/yyyy"/>
    <numFmt numFmtId="168" formatCode="d&quot;.&quot;mm&quot;.&quot;yyyy"/>
    <numFmt numFmtId="169" formatCode="&quot; &quot;#,##0.00&quot; zł &quot;;&quot;-&quot;#,##0.00&quot; zł &quot;;&quot; -&quot;#&quot; zł &quot;;&quot; &quot;@&quot; &quot;"/>
    <numFmt numFmtId="170" formatCode="#,##0.00&quot; zł &quot;;#,##0.00&quot; zł &quot;;&quot;-&quot;#&quot; zł &quot;;@&quot; &quot;"/>
    <numFmt numFmtId="171" formatCode="#,##0.00&quot; zł&quot;;[Red]&quot;-&quot;#,##0.00&quot; zł&quot;"/>
    <numFmt numFmtId="172" formatCode="#,##0&quot; zł&quot;;[Red]&quot;-&quot;#,##0&quot; zł&quot;"/>
    <numFmt numFmtId="173" formatCode="#,##0.00&quot; &quot;[$zł-415]&quot; &quot;;#,##0.00&quot; &quot;[$zł-415]&quot; &quot;;&quot;-&quot;#&quot; &quot;[$zł-415]&quot; &quot;;@&quot; &quot;"/>
    <numFmt numFmtId="174" formatCode="#,##0.00&quot; zł&quot;"/>
    <numFmt numFmtId="175" formatCode="#,##0.00&quot; zł &quot;;#,##0.00&quot; zł &quot;;&quot;-&quot;#&quot; zł &quot;;&quot; &quot;@&quot; &quot;"/>
  </numFmts>
  <fonts count="6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i/>
      <u/>
      <sz val="10"/>
      <name val="Verdana"/>
      <family val="2"/>
      <charset val="238"/>
    </font>
    <font>
      <b/>
      <u/>
      <sz val="10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9"/>
      <name val="Verdana"/>
      <family val="2"/>
      <charset val="238"/>
    </font>
    <font>
      <b/>
      <sz val="9"/>
      <color theme="0"/>
      <name val="Verdana"/>
      <family val="2"/>
      <charset val="238"/>
    </font>
    <font>
      <sz val="10"/>
      <name val="Arial"/>
      <family val="2"/>
      <charset val="238"/>
    </font>
    <font>
      <b/>
      <sz val="10"/>
      <color theme="0"/>
      <name val="Verdana"/>
      <family val="2"/>
      <charset val="238"/>
    </font>
    <font>
      <b/>
      <i/>
      <u/>
      <sz val="9"/>
      <name val="Verdana"/>
      <family val="2"/>
      <charset val="238"/>
    </font>
    <font>
      <b/>
      <sz val="9"/>
      <color indexed="9"/>
      <name val="Verdana"/>
      <family val="2"/>
      <charset val="238"/>
    </font>
    <font>
      <b/>
      <u/>
      <sz val="9"/>
      <name val="Verdana"/>
      <family val="2"/>
      <charset val="238"/>
    </font>
    <font>
      <b/>
      <sz val="9"/>
      <name val="Verdana"/>
      <family val="2"/>
      <charset val="238"/>
    </font>
    <font>
      <sz val="9"/>
      <color theme="0"/>
      <name val="Verdana"/>
      <family val="2"/>
      <charset val="238"/>
    </font>
    <font>
      <i/>
      <sz val="9"/>
      <color theme="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9"/>
      <name val="Verdana"/>
      <family val="2"/>
      <charset val="238"/>
    </font>
    <font>
      <sz val="10"/>
      <color theme="1"/>
      <name val="Arial1"/>
      <charset val="238"/>
    </font>
    <font>
      <b/>
      <i/>
      <sz val="10"/>
      <color indexed="9"/>
      <name val="Verdana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i/>
      <sz val="10"/>
      <color rgb="FFFFFFFF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i/>
      <sz val="10"/>
      <color indexed="9"/>
      <name val="Verdana"/>
      <family val="2"/>
      <charset val="238"/>
    </font>
    <font>
      <i/>
      <sz val="10"/>
      <color rgb="FFFFFFFF"/>
      <name val="Verdana"/>
      <family val="2"/>
      <charset val="238"/>
    </font>
    <font>
      <sz val="10"/>
      <color indexed="9"/>
      <name val="Verdana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theme="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0" tint="-4.9989318521683403E-2"/>
      <name val="Verdana"/>
      <family val="2"/>
      <charset val="238"/>
    </font>
    <font>
      <sz val="8"/>
      <name val="Verdana"/>
      <family val="2"/>
      <charset val="238"/>
    </font>
    <font>
      <i/>
      <sz val="8"/>
      <name val="Verdana"/>
      <family val="2"/>
      <charset val="238"/>
    </font>
    <font>
      <b/>
      <u/>
      <sz val="8"/>
      <name val="Verdana"/>
      <family val="2"/>
      <charset val="238"/>
    </font>
    <font>
      <i/>
      <sz val="10"/>
      <name val="Arial"/>
      <family val="2"/>
      <charset val="238"/>
    </font>
    <font>
      <sz val="10.5"/>
      <name val="Arial"/>
      <family val="2"/>
      <charset val="238"/>
    </font>
    <font>
      <i/>
      <sz val="10.5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name val="Calibri"/>
      <family val="2"/>
      <charset val="238"/>
    </font>
    <font>
      <sz val="9"/>
      <color theme="1"/>
      <name val="Verdana"/>
      <family val="2"/>
      <charset val="238"/>
    </font>
    <font>
      <b/>
      <u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Verdana"/>
      <family val="2"/>
      <charset val="238"/>
    </font>
    <font>
      <b/>
      <sz val="9"/>
      <color rgb="FFFFFFFF"/>
      <name val="Verdana"/>
      <family val="2"/>
      <charset val="238"/>
    </font>
    <font>
      <sz val="9"/>
      <color rgb="FFFFFFFF"/>
      <name val="Verdana"/>
      <family val="2"/>
      <charset val="238"/>
    </font>
    <font>
      <i/>
      <sz val="9"/>
      <color rgb="FFFFFFFF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b/>
      <u/>
      <sz val="10"/>
      <color theme="1"/>
      <name val="Verdana"/>
      <family val="2"/>
      <charset val="238"/>
    </font>
    <font>
      <b/>
      <sz val="10"/>
      <color rgb="FFFFFFFF"/>
      <name val="Verdana"/>
      <family val="2"/>
      <charset val="238"/>
    </font>
    <font>
      <u/>
      <sz val="10"/>
      <name val="Verdan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921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3366"/>
        <bgColor rgb="FF00336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9" fillId="0" borderId="0" applyFont="0" applyFill="0" applyBorder="0" applyAlignment="0" applyProtection="0"/>
    <xf numFmtId="166" fontId="19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50" fillId="0" borderId="0"/>
  </cellStyleXfs>
  <cellXfs count="4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/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4" fontId="10" fillId="3" borderId="0" xfId="0" applyNumberFormat="1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44" fontId="6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 textRotation="180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4" fontId="7" fillId="0" borderId="0" xfId="0" applyNumberFormat="1" applyFont="1" applyFill="1" applyAlignment="1">
      <alignment horizontal="right" vertical="center"/>
    </xf>
    <xf numFmtId="44" fontId="7" fillId="0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44" fontId="12" fillId="3" borderId="1" xfId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4" fontId="7" fillId="0" borderId="1" xfId="0" applyNumberFormat="1" applyFont="1" applyFill="1" applyBorder="1" applyAlignment="1">
      <alignment vertical="center"/>
    </xf>
    <xf numFmtId="44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 wrapText="1"/>
    </xf>
    <xf numFmtId="44" fontId="8" fillId="3" borderId="1" xfId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44" fontId="7" fillId="4" borderId="1" xfId="1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vertical="center"/>
    </xf>
    <xf numFmtId="44" fontId="7" fillId="0" borderId="1" xfId="1" applyFont="1" applyBorder="1" applyAlignment="1">
      <alignment vertical="center"/>
    </xf>
    <xf numFmtId="0" fontId="7" fillId="0" borderId="0" xfId="0" applyFont="1" applyAlignment="1">
      <alignment horizontal="center" textRotation="180"/>
    </xf>
    <xf numFmtId="0" fontId="3" fillId="4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right" vertical="center" wrapText="1"/>
    </xf>
    <xf numFmtId="44" fontId="8" fillId="0" borderId="1" xfId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6" fillId="2" borderId="1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1" fillId="6" borderId="0" xfId="0" applyFont="1" applyFill="1"/>
    <xf numFmtId="0" fontId="21" fillId="6" borderId="1" xfId="0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167" fontId="21" fillId="6" borderId="1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23" fillId="6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167" fontId="21" fillId="0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textRotation="180"/>
    </xf>
    <xf numFmtId="0" fontId="7" fillId="4" borderId="0" xfId="0" applyFont="1" applyFill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6" fontId="26" fillId="9" borderId="0" xfId="2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8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/>
    <xf numFmtId="0" fontId="3" fillId="8" borderId="0" xfId="0" applyFont="1" applyFill="1" applyAlignment="1">
      <alignment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 wrapText="1"/>
    </xf>
    <xf numFmtId="44" fontId="8" fillId="3" borderId="1" xfId="3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4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textRotation="180"/>
    </xf>
    <xf numFmtId="0" fontId="7" fillId="0" borderId="6" xfId="0" applyFont="1" applyBorder="1" applyAlignment="1">
      <alignment horizontal="center" textRotation="180"/>
    </xf>
    <xf numFmtId="44" fontId="7" fillId="0" borderId="1" xfId="0" applyNumberFormat="1" applyFont="1" applyBorder="1" applyAlignment="1">
      <alignment vertical="center"/>
    </xf>
    <xf numFmtId="44" fontId="7" fillId="0" borderId="1" xfId="3" applyFont="1" applyBorder="1" applyAlignment="1">
      <alignment vertical="center"/>
    </xf>
    <xf numFmtId="166" fontId="24" fillId="9" borderId="0" xfId="2" applyFont="1" applyFill="1"/>
    <xf numFmtId="166" fontId="24" fillId="9" borderId="15" xfId="2" applyFont="1" applyFill="1" applyBorder="1" applyAlignment="1">
      <alignment horizontal="center" vertical="center" wrapText="1"/>
    </xf>
    <xf numFmtId="49" fontId="24" fillId="9" borderId="15" xfId="2" applyNumberFormat="1" applyFont="1" applyFill="1" applyBorder="1" applyAlignment="1">
      <alignment horizontal="center" vertical="center" wrapText="1"/>
    </xf>
    <xf numFmtId="166" fontId="24" fillId="9" borderId="15" xfId="2" applyFont="1" applyFill="1" applyBorder="1" applyAlignment="1">
      <alignment horizontal="center" vertical="center"/>
    </xf>
    <xf numFmtId="168" fontId="25" fillId="9" borderId="15" xfId="2" applyNumberFormat="1" applyFont="1" applyFill="1" applyBorder="1" applyAlignment="1">
      <alignment horizontal="center" vertical="center" wrapText="1"/>
    </xf>
    <xf numFmtId="166" fontId="24" fillId="9" borderId="0" xfId="2" applyFont="1" applyFill="1" applyAlignment="1">
      <alignment vertical="center"/>
    </xf>
    <xf numFmtId="166" fontId="28" fillId="9" borderId="0" xfId="2" applyFont="1" applyFill="1" applyAlignment="1">
      <alignment vertical="center"/>
    </xf>
    <xf numFmtId="166" fontId="28" fillId="0" borderId="0" xfId="2" applyFont="1" applyAlignment="1">
      <alignment vertical="center"/>
    </xf>
    <xf numFmtId="166" fontId="24" fillId="0" borderId="15" xfId="2" applyFont="1" applyFill="1" applyBorder="1" applyAlignment="1">
      <alignment horizontal="center" vertical="center" wrapText="1"/>
    </xf>
    <xf numFmtId="49" fontId="24" fillId="0" borderId="15" xfId="2" applyNumberFormat="1" applyFont="1" applyFill="1" applyBorder="1" applyAlignment="1">
      <alignment horizontal="center" vertical="center" wrapText="1"/>
    </xf>
    <xf numFmtId="166" fontId="24" fillId="0" borderId="15" xfId="2" applyFont="1" applyBorder="1" applyAlignment="1">
      <alignment horizontal="center" vertical="center"/>
    </xf>
    <xf numFmtId="168" fontId="25" fillId="0" borderId="15" xfId="2" applyNumberFormat="1" applyFont="1" applyFill="1" applyBorder="1" applyAlignment="1">
      <alignment horizontal="center" vertical="center" wrapText="1"/>
    </xf>
    <xf numFmtId="168" fontId="24" fillId="9" borderId="15" xfId="2" applyNumberFormat="1" applyFont="1" applyFill="1" applyBorder="1" applyAlignment="1">
      <alignment horizontal="center" vertical="center" wrapText="1"/>
    </xf>
    <xf numFmtId="168" fontId="24" fillId="0" borderId="15" xfId="2" applyNumberFormat="1" applyFont="1" applyFill="1" applyBorder="1" applyAlignment="1">
      <alignment horizontal="center" vertical="center" wrapText="1"/>
    </xf>
    <xf numFmtId="166" fontId="29" fillId="0" borderId="0" xfId="2" applyFont="1" applyAlignment="1">
      <alignment vertical="center"/>
    </xf>
    <xf numFmtId="166" fontId="25" fillId="0" borderId="15" xfId="2" applyFont="1" applyFill="1" applyBorder="1" applyAlignment="1">
      <alignment horizontal="center" vertical="center" wrapText="1"/>
    </xf>
    <xf numFmtId="166" fontId="25" fillId="0" borderId="15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vertical="center"/>
    </xf>
    <xf numFmtId="0" fontId="30" fillId="4" borderId="0" xfId="0" applyFont="1" applyFill="1" applyBorder="1" applyAlignment="1">
      <alignment vertical="center" wrapText="1"/>
    </xf>
    <xf numFmtId="0" fontId="0" fillId="0" borderId="0" xfId="0" applyBorder="1"/>
    <xf numFmtId="164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2" fillId="4" borderId="1" xfId="4" applyFont="1" applyFill="1" applyBorder="1" applyAlignment="1">
      <alignment horizontal="center" vertical="center" wrapText="1"/>
    </xf>
    <xf numFmtId="4" fontId="0" fillId="0" borderId="0" xfId="0" applyNumberFormat="1"/>
    <xf numFmtId="0" fontId="33" fillId="0" borderId="1" xfId="0" applyFont="1" applyFill="1" applyBorder="1" applyAlignment="1">
      <alignment horizontal="center" vertical="center" wrapText="1"/>
    </xf>
    <xf numFmtId="167" fontId="33" fillId="0" borderId="1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vertical="center" wrapText="1"/>
    </xf>
    <xf numFmtId="165" fontId="7" fillId="4" borderId="1" xfId="4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44" fontId="10" fillId="5" borderId="1" xfId="0" applyNumberFormat="1" applyFont="1" applyFill="1" applyBorder="1" applyAlignment="1">
      <alignment horizontal="center" vertical="center" wrapText="1"/>
    </xf>
    <xf numFmtId="44" fontId="10" fillId="5" borderId="1" xfId="0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44" fontId="3" fillId="4" borderId="1" xfId="0" applyNumberFormat="1" applyFont="1" applyFill="1" applyBorder="1" applyAlignment="1">
      <alignment vertical="center"/>
    </xf>
    <xf numFmtId="44" fontId="3" fillId="4" borderId="1" xfId="0" applyNumberFormat="1" applyFont="1" applyFill="1" applyBorder="1"/>
    <xf numFmtId="44" fontId="3" fillId="0" borderId="0" xfId="0" applyNumberFormat="1" applyFont="1"/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4" fontId="6" fillId="7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4" fontId="3" fillId="6" borderId="1" xfId="0" applyNumberFormat="1" applyFont="1" applyFill="1" applyBorder="1" applyAlignment="1">
      <alignment horizontal="center" vertical="center"/>
    </xf>
    <xf numFmtId="44" fontId="3" fillId="4" borderId="0" xfId="0" applyNumberFormat="1" applyFont="1" applyFill="1"/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2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top" textRotation="180"/>
    </xf>
    <xf numFmtId="0" fontId="33" fillId="0" borderId="0" xfId="0" applyFont="1"/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4" fontId="0" fillId="0" borderId="0" xfId="0" applyNumberFormat="1"/>
    <xf numFmtId="44" fontId="21" fillId="6" borderId="1" xfId="0" applyNumberFormat="1" applyFont="1" applyFill="1" applyBorder="1" applyAlignment="1">
      <alignment horizontal="center" vertical="center" wrapText="1"/>
    </xf>
    <xf numFmtId="44" fontId="21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44" fontId="24" fillId="9" borderId="15" xfId="2" applyNumberFormat="1" applyFont="1" applyFill="1" applyBorder="1" applyAlignment="1">
      <alignment horizontal="center" vertical="center" wrapText="1"/>
    </xf>
    <xf numFmtId="44" fontId="24" fillId="0" borderId="15" xfId="2" applyNumberFormat="1" applyFont="1" applyFill="1" applyBorder="1" applyAlignment="1">
      <alignment horizontal="center" vertical="center" wrapText="1"/>
    </xf>
    <xf numFmtId="44" fontId="25" fillId="0" borderId="15" xfId="2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vertical="center"/>
    </xf>
    <xf numFmtId="164" fontId="8" fillId="3" borderId="1" xfId="1" applyNumberFormat="1" applyFont="1" applyFill="1" applyBorder="1" applyAlignment="1">
      <alignment horizontal="right" vertical="center" wrapText="1"/>
    </xf>
    <xf numFmtId="44" fontId="37" fillId="3" borderId="1" xfId="1" applyFont="1" applyFill="1" applyBorder="1" applyAlignment="1">
      <alignment vertical="center"/>
    </xf>
    <xf numFmtId="44" fontId="4" fillId="0" borderId="0" xfId="0" applyNumberFormat="1" applyFont="1" applyFill="1" applyAlignment="1">
      <alignment horizontal="right"/>
    </xf>
    <xf numFmtId="44" fontId="6" fillId="3" borderId="1" xfId="0" applyNumberFormat="1" applyFont="1" applyFill="1" applyBorder="1" applyAlignment="1">
      <alignment horizontal="center" vertical="center" wrapText="1"/>
    </xf>
    <xf numFmtId="44" fontId="3" fillId="0" borderId="7" xfId="0" applyNumberFormat="1" applyFont="1" applyFill="1" applyBorder="1" applyAlignment="1">
      <alignment vertical="center" wrapText="1"/>
    </xf>
    <xf numFmtId="44" fontId="3" fillId="0" borderId="1" xfId="0" applyNumberFormat="1" applyFont="1" applyFill="1" applyBorder="1" applyAlignment="1">
      <alignment vertical="center" wrapText="1"/>
    </xf>
    <xf numFmtId="44" fontId="6" fillId="2" borderId="1" xfId="0" applyNumberFormat="1" applyFont="1" applyFill="1" applyBorder="1" applyAlignment="1">
      <alignment horizontal="right" vertical="center" wrapText="1"/>
    </xf>
    <xf numFmtId="44" fontId="3" fillId="0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horizontal="right" vertical="center" wrapText="1"/>
    </xf>
    <xf numFmtId="44" fontId="3" fillId="0" borderId="7" xfId="0" applyNumberFormat="1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vertical="center" wrapText="1"/>
    </xf>
    <xf numFmtId="44" fontId="6" fillId="2" borderId="2" xfId="0" applyNumberFormat="1" applyFont="1" applyFill="1" applyBorder="1" applyAlignment="1">
      <alignment horizontal="right" vertical="center" wrapText="1"/>
    </xf>
    <xf numFmtId="44" fontId="3" fillId="0" borderId="1" xfId="0" applyNumberFormat="1" applyFont="1" applyFill="1" applyBorder="1" applyAlignment="1">
      <alignment horizontal="left" vertical="center" wrapText="1"/>
    </xf>
    <xf numFmtId="44" fontId="3" fillId="0" borderId="2" xfId="0" applyNumberFormat="1" applyFont="1" applyFill="1" applyBorder="1" applyAlignment="1">
      <alignment horizontal="left" vertical="center" wrapText="1"/>
    </xf>
    <xf numFmtId="44" fontId="35" fillId="11" borderId="16" xfId="0" applyNumberFormat="1" applyFont="1" applyFill="1" applyBorder="1" applyAlignment="1">
      <alignment horizontal="left" vertical="center" wrapText="1"/>
    </xf>
    <xf numFmtId="44" fontId="3" fillId="0" borderId="8" xfId="0" applyNumberFormat="1" applyFont="1" applyFill="1" applyBorder="1" applyAlignment="1">
      <alignment vertical="center"/>
    </xf>
    <xf numFmtId="44" fontId="3" fillId="0" borderId="1" xfId="0" applyNumberFormat="1" applyFont="1" applyFill="1" applyBorder="1" applyAlignment="1">
      <alignment horizontal="right" vertical="center" wrapText="1"/>
    </xf>
    <xf numFmtId="44" fontId="35" fillId="11" borderId="1" xfId="0" applyNumberFormat="1" applyFont="1" applyFill="1" applyBorder="1" applyAlignment="1">
      <alignment horizontal="right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Alignment="1">
      <alignment horizontal="right"/>
    </xf>
    <xf numFmtId="44" fontId="4" fillId="0" borderId="0" xfId="0" applyNumberFormat="1" applyFont="1" applyAlignment="1">
      <alignment horizontal="right" wrapText="1"/>
    </xf>
    <xf numFmtId="44" fontId="4" fillId="0" borderId="0" xfId="0" applyNumberFormat="1" applyFont="1" applyAlignment="1">
      <alignment horizontal="right"/>
    </xf>
    <xf numFmtId="44" fontId="3" fillId="4" borderId="1" xfId="0" applyNumberFormat="1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180"/>
    </xf>
    <xf numFmtId="0" fontId="7" fillId="4" borderId="0" xfId="0" applyFont="1" applyFill="1" applyAlignment="1">
      <alignment vertical="center" wrapText="1"/>
    </xf>
    <xf numFmtId="164" fontId="7" fillId="4" borderId="0" xfId="0" applyNumberFormat="1" applyFont="1" applyFill="1" applyAlignment="1">
      <alignment vertical="center"/>
    </xf>
    <xf numFmtId="8" fontId="7" fillId="4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7" fillId="0" borderId="5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0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39" fillId="3" borderId="4" xfId="0" applyFont="1" applyFill="1" applyBorder="1" applyAlignment="1">
      <alignment vertical="center" wrapText="1"/>
    </xf>
    <xf numFmtId="0" fontId="38" fillId="6" borderId="4" xfId="0" applyFont="1" applyFill="1" applyBorder="1" applyAlignment="1">
      <alignment vertical="center" wrapText="1"/>
    </xf>
    <xf numFmtId="0" fontId="38" fillId="4" borderId="4" xfId="0" applyFont="1" applyFill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0" fillId="0" borderId="21" xfId="0" applyFont="1" applyBorder="1" applyAlignment="1">
      <alignment wrapText="1"/>
    </xf>
    <xf numFmtId="0" fontId="0" fillId="0" borderId="22" xfId="0" applyFont="1" applyBorder="1" applyAlignment="1">
      <alignment vertical="center" wrapText="1"/>
    </xf>
    <xf numFmtId="0" fontId="42" fillId="0" borderId="4" xfId="0" applyFont="1" applyBorder="1" applyAlignment="1">
      <alignment vertical="center" wrapText="1"/>
    </xf>
    <xf numFmtId="0" fontId="42" fillId="0" borderId="4" xfId="0" applyFont="1" applyBorder="1" applyAlignment="1">
      <alignment wrapText="1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>
      <alignment vertical="center" wrapText="1"/>
    </xf>
    <xf numFmtId="0" fontId="42" fillId="0" borderId="21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21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10" xfId="0" applyFont="1" applyBorder="1" applyAlignment="1">
      <alignment vertical="center"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horizontal="center" wrapText="1"/>
    </xf>
    <xf numFmtId="0" fontId="0" fillId="0" borderId="21" xfId="0" applyFont="1" applyBorder="1" applyAlignment="1">
      <alignment horizontal="left" wrapText="1"/>
    </xf>
    <xf numFmtId="0" fontId="0" fillId="0" borderId="21" xfId="0" applyFont="1" applyBorder="1" applyAlignment="1">
      <alignment horizontal="center" wrapText="1"/>
    </xf>
    <xf numFmtId="0" fontId="0" fillId="0" borderId="10" xfId="0" applyFont="1" applyBorder="1" applyAlignment="1">
      <alignment horizontal="justify" wrapText="1"/>
    </xf>
    <xf numFmtId="0" fontId="39" fillId="0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44" fontId="15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wrapText="1"/>
    </xf>
    <xf numFmtId="0" fontId="46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justify"/>
    </xf>
    <xf numFmtId="0" fontId="7" fillId="4" borderId="4" xfId="0" applyFont="1" applyFill="1" applyBorder="1" applyAlignment="1">
      <alignment horizontal="center" vertical="center"/>
    </xf>
    <xf numFmtId="0" fontId="0" fillId="0" borderId="22" xfId="0" applyFont="1" applyBorder="1" applyAlignment="1">
      <alignment wrapText="1"/>
    </xf>
    <xf numFmtId="0" fontId="0" fillId="0" borderId="1" xfId="0" applyFont="1" applyBorder="1" applyAlignment="1">
      <alignment horizontal="justify" wrapText="1"/>
    </xf>
    <xf numFmtId="0" fontId="0" fillId="0" borderId="1" xfId="0" applyFont="1" applyBorder="1" applyAlignment="1">
      <alignment vertical="center" wrapText="1"/>
    </xf>
    <xf numFmtId="169" fontId="47" fillId="0" borderId="15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47" fillId="0" borderId="0" xfId="0" applyFont="1" applyAlignment="1">
      <alignment horizontal="center" textRotation="180"/>
    </xf>
    <xf numFmtId="0" fontId="48" fillId="0" borderId="15" xfId="0" applyFont="1" applyBorder="1" applyAlignment="1">
      <alignment horizontal="center" vertical="center"/>
    </xf>
    <xf numFmtId="0" fontId="48" fillId="0" borderId="15" xfId="0" applyFont="1" applyFill="1" applyBorder="1" applyAlignment="1">
      <alignment horizontal="center" vertical="center"/>
    </xf>
    <xf numFmtId="0" fontId="48" fillId="0" borderId="25" xfId="0" applyFont="1" applyFill="1" applyBorder="1" applyAlignment="1">
      <alignment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0" fontId="47" fillId="0" borderId="15" xfId="0" applyFont="1" applyBorder="1" applyAlignment="1">
      <alignment horizontal="center" vertical="center"/>
    </xf>
    <xf numFmtId="0" fontId="47" fillId="0" borderId="15" xfId="0" applyFont="1" applyFill="1" applyBorder="1" applyAlignment="1">
      <alignment vertical="center"/>
    </xf>
    <xf numFmtId="0" fontId="47" fillId="0" borderId="15" xfId="0" applyFont="1" applyFill="1" applyBorder="1" applyAlignment="1">
      <alignment horizontal="center" vertical="center"/>
    </xf>
    <xf numFmtId="170" fontId="47" fillId="0" borderId="15" xfId="0" applyNumberFormat="1" applyFont="1" applyFill="1" applyBorder="1" applyAlignment="1">
      <alignment vertical="center"/>
    </xf>
    <xf numFmtId="170" fontId="47" fillId="0" borderId="15" xfId="8" applyFont="1" applyFill="1" applyBorder="1" applyAlignment="1" applyProtection="1">
      <alignment vertical="center"/>
    </xf>
    <xf numFmtId="0" fontId="51" fillId="0" borderId="25" xfId="0" applyFont="1" applyFill="1" applyBorder="1" applyAlignment="1">
      <alignment horizontal="left" vertical="center" wrapText="1"/>
    </xf>
    <xf numFmtId="0" fontId="51" fillId="0" borderId="25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vertical="center" wrapText="1"/>
    </xf>
    <xf numFmtId="0" fontId="47" fillId="0" borderId="26" xfId="0" applyFont="1" applyBorder="1" applyAlignment="1">
      <alignment textRotation="180"/>
    </xf>
    <xf numFmtId="170" fontId="47" fillId="0" borderId="15" xfId="0" applyNumberFormat="1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 wrapText="1"/>
    </xf>
    <xf numFmtId="170" fontId="47" fillId="0" borderId="15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vertical="center"/>
    </xf>
    <xf numFmtId="170" fontId="47" fillId="0" borderId="15" xfId="8" applyFont="1" applyFill="1" applyBorder="1" applyAlignment="1" applyProtection="1">
      <alignment horizontal="center" vertical="center"/>
    </xf>
    <xf numFmtId="171" fontId="47" fillId="0" borderId="15" xfId="0" applyNumberFormat="1" applyFont="1" applyFill="1" applyBorder="1" applyAlignment="1">
      <alignment horizontal="center" vertical="center"/>
    </xf>
    <xf numFmtId="172" fontId="47" fillId="0" borderId="15" xfId="0" applyNumberFormat="1" applyFont="1" applyFill="1" applyBorder="1" applyAlignment="1">
      <alignment horizontal="right" vertical="center"/>
    </xf>
    <xf numFmtId="170" fontId="47" fillId="0" borderId="15" xfId="0" applyNumberFormat="1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 textRotation="180"/>
    </xf>
    <xf numFmtId="0" fontId="47" fillId="0" borderId="15" xfId="0" applyFont="1" applyBorder="1" applyAlignment="1">
      <alignment vertical="center"/>
    </xf>
    <xf numFmtId="173" fontId="47" fillId="0" borderId="15" xfId="0" applyNumberFormat="1" applyFont="1" applyBorder="1" applyAlignment="1">
      <alignment horizontal="right" vertical="center"/>
    </xf>
    <xf numFmtId="0" fontId="47" fillId="0" borderId="25" xfId="0" applyFont="1" applyBorder="1" applyAlignment="1">
      <alignment vertical="center" wrapText="1"/>
    </xf>
    <xf numFmtId="0" fontId="47" fillId="0" borderId="15" xfId="0" applyFont="1" applyBorder="1" applyAlignment="1">
      <alignment vertical="center" wrapText="1"/>
    </xf>
    <xf numFmtId="174" fontId="52" fillId="12" borderId="15" xfId="0" applyNumberFormat="1" applyFont="1" applyFill="1" applyBorder="1" applyAlignment="1">
      <alignment horizontal="right" vertical="center" wrapText="1"/>
    </xf>
    <xf numFmtId="170" fontId="52" fillId="12" borderId="15" xfId="8" applyFont="1" applyFill="1" applyBorder="1" applyAlignment="1" applyProtection="1">
      <alignment horizontal="right" vertical="center" wrapText="1"/>
    </xf>
    <xf numFmtId="170" fontId="53" fillId="12" borderId="15" xfId="0" applyNumberFormat="1" applyFont="1" applyFill="1" applyBorder="1" applyAlignment="1">
      <alignment horizontal="center" vertical="center" wrapText="1"/>
    </xf>
    <xf numFmtId="170" fontId="54" fillId="12" borderId="15" xfId="0" applyNumberFormat="1" applyFont="1" applyFill="1" applyBorder="1" applyAlignment="1">
      <alignment vertical="center" wrapText="1"/>
    </xf>
    <xf numFmtId="0" fontId="54" fillId="12" borderId="15" xfId="0" applyFont="1" applyFill="1" applyBorder="1" applyAlignment="1">
      <alignment horizontal="center" vertical="center" wrapText="1"/>
    </xf>
    <xf numFmtId="0" fontId="55" fillId="12" borderId="25" xfId="0" applyFont="1" applyFill="1" applyBorder="1" applyAlignment="1">
      <alignment vertical="center" wrapText="1"/>
    </xf>
    <xf numFmtId="0" fontId="53" fillId="12" borderId="15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174" fontId="47" fillId="0" borderId="15" xfId="0" applyNumberFormat="1" applyFont="1" applyBorder="1" applyAlignment="1">
      <alignment horizontal="right" vertical="center" wrapText="1"/>
    </xf>
    <xf numFmtId="170" fontId="47" fillId="9" borderId="15" xfId="8" applyFont="1" applyFill="1" applyBorder="1" applyAlignment="1" applyProtection="1">
      <alignment vertical="center"/>
    </xf>
    <xf numFmtId="0" fontId="47" fillId="9" borderId="15" xfId="0" applyFont="1" applyFill="1" applyBorder="1" applyAlignment="1">
      <alignment horizontal="center" vertical="center"/>
    </xf>
    <xf numFmtId="0" fontId="47" fillId="9" borderId="15" xfId="0" applyFont="1" applyFill="1" applyBorder="1" applyAlignment="1">
      <alignment vertical="center" wrapText="1"/>
    </xf>
    <xf numFmtId="0" fontId="51" fillId="9" borderId="25" xfId="0" applyFont="1" applyFill="1" applyBorder="1" applyAlignment="1">
      <alignment vertical="center" wrapText="1"/>
    </xf>
    <xf numFmtId="0" fontId="47" fillId="9" borderId="15" xfId="0" applyFont="1" applyFill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56" fillId="0" borderId="25" xfId="0" applyFont="1" applyFill="1" applyBorder="1" applyAlignment="1">
      <alignment vertical="center" wrapText="1"/>
    </xf>
    <xf numFmtId="0" fontId="48" fillId="0" borderId="15" xfId="0" applyFont="1" applyFill="1" applyBorder="1" applyAlignment="1">
      <alignment vertical="center"/>
    </xf>
    <xf numFmtId="174" fontId="52" fillId="10" borderId="15" xfId="0" applyNumberFormat="1" applyFont="1" applyFill="1" applyBorder="1" applyAlignment="1">
      <alignment horizontal="right" vertical="center" wrapText="1"/>
    </xf>
    <xf numFmtId="170" fontId="52" fillId="10" borderId="15" xfId="8" applyFont="1" applyFill="1" applyBorder="1" applyAlignment="1" applyProtection="1">
      <alignment horizontal="right" vertical="center" wrapText="1"/>
    </xf>
    <xf numFmtId="0" fontId="53" fillId="10" borderId="15" xfId="0" applyFont="1" applyFill="1" applyBorder="1" applyAlignment="1">
      <alignment horizontal="center" vertical="center" wrapText="1"/>
    </xf>
    <xf numFmtId="0" fontId="54" fillId="10" borderId="15" xfId="0" applyFont="1" applyFill="1" applyBorder="1" applyAlignment="1">
      <alignment vertical="center" wrapText="1"/>
    </xf>
    <xf numFmtId="0" fontId="54" fillId="10" borderId="15" xfId="0" applyFont="1" applyFill="1" applyBorder="1" applyAlignment="1">
      <alignment horizontal="center" vertical="center" wrapText="1"/>
    </xf>
    <xf numFmtId="0" fontId="55" fillId="10" borderId="25" xfId="0" applyFont="1" applyFill="1" applyBorder="1" applyAlignment="1">
      <alignment vertical="center" wrapText="1"/>
    </xf>
    <xf numFmtId="170" fontId="47" fillId="0" borderId="15" xfId="0" applyNumberFormat="1" applyFont="1" applyBorder="1" applyAlignment="1">
      <alignment vertical="center"/>
    </xf>
    <xf numFmtId="170" fontId="26" fillId="9" borderId="15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3" fillId="0" borderId="4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52" fillId="10" borderId="15" xfId="0" applyFont="1" applyFill="1" applyBorder="1" applyAlignment="1">
      <alignment horizontal="center" vertical="center" wrapText="1"/>
    </xf>
    <xf numFmtId="0" fontId="0" fillId="0" borderId="26" xfId="0" applyFill="1" applyBorder="1"/>
    <xf numFmtId="0" fontId="52" fillId="12" borderId="1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textRotation="180"/>
    </xf>
    <xf numFmtId="0" fontId="4" fillId="0" borderId="0" xfId="0" applyFont="1" applyAlignment="1">
      <alignment horizontal="right" wrapText="1"/>
    </xf>
    <xf numFmtId="0" fontId="6" fillId="2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 wrapText="1"/>
    </xf>
    <xf numFmtId="166" fontId="27" fillId="10" borderId="15" xfId="2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166" fontId="31" fillId="10" borderId="17" xfId="2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2" fillId="0" borderId="1" xfId="4" applyFont="1" applyBorder="1" applyAlignment="1">
      <alignment horizontal="center" vertical="center"/>
    </xf>
    <xf numFmtId="0" fontId="2" fillId="4" borderId="2" xfId="4" applyFont="1" applyFill="1" applyBorder="1" applyAlignment="1">
      <alignment horizontal="center" vertical="center" wrapText="1"/>
    </xf>
    <xf numFmtId="0" fontId="2" fillId="4" borderId="18" xfId="4" applyFont="1" applyFill="1" applyBorder="1" applyAlignment="1">
      <alignment horizontal="center" vertical="center" wrapText="1"/>
    </xf>
    <xf numFmtId="0" fontId="2" fillId="4" borderId="19" xfId="4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58" fillId="10" borderId="15" xfId="0" applyFont="1" applyFill="1" applyBorder="1" applyAlignment="1">
      <alignment horizontal="center" vertical="center" wrapText="1"/>
    </xf>
    <xf numFmtId="175" fontId="58" fillId="12" borderId="15" xfId="0" applyNumberFormat="1" applyFont="1" applyFill="1" applyBorder="1" applyAlignment="1">
      <alignment horizontal="right" vertical="center" wrapText="1"/>
    </xf>
    <xf numFmtId="0" fontId="0" fillId="10" borderId="15" xfId="0" applyFill="1" applyBorder="1"/>
    <xf numFmtId="171" fontId="58" fillId="12" borderId="15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175" fontId="3" fillId="0" borderId="15" xfId="0" applyNumberFormat="1" applyFont="1" applyFill="1" applyBorder="1" applyAlignment="1">
      <alignment vertical="center"/>
    </xf>
    <xf numFmtId="0" fontId="3" fillId="0" borderId="15" xfId="0" applyFont="1" applyBorder="1"/>
    <xf numFmtId="175" fontId="3" fillId="0" borderId="27" xfId="8" applyNumberFormat="1" applyFont="1" applyFill="1" applyBorder="1" applyAlignment="1" applyProtection="1"/>
    <xf numFmtId="175" fontId="3" fillId="0" borderId="15" xfId="8" applyNumberFormat="1" applyFont="1" applyFill="1" applyBorder="1" applyAlignment="1" applyProtection="1"/>
    <xf numFmtId="0" fontId="3" fillId="0" borderId="15" xfId="0" applyFont="1" applyBorder="1" applyAlignment="1">
      <alignment horizontal="center" vertical="center" wrapText="1"/>
    </xf>
    <xf numFmtId="175" fontId="3" fillId="0" borderId="15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0" fontId="3" fillId="0" borderId="0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75" fontId="3" fillId="0" borderId="0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44" fontId="3" fillId="4" borderId="20" xfId="0" applyNumberFormat="1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175" fontId="3" fillId="4" borderId="15" xfId="0" applyNumberFormat="1" applyFont="1" applyFill="1" applyBorder="1" applyAlignment="1">
      <alignment vertical="center"/>
    </xf>
    <xf numFmtId="0" fontId="3" fillId="4" borderId="15" xfId="0" applyFont="1" applyFill="1" applyBorder="1" applyAlignment="1">
      <alignment horizontal="left" vertical="center" wrapText="1"/>
    </xf>
    <xf numFmtId="0" fontId="59" fillId="4" borderId="15" xfId="0" applyFont="1" applyFill="1" applyBorder="1"/>
    <xf numFmtId="0" fontId="59" fillId="4" borderId="15" xfId="0" applyFont="1" applyFill="1" applyBorder="1" applyAlignment="1">
      <alignment horizontal="center" vertical="center" wrapText="1"/>
    </xf>
    <xf numFmtId="175" fontId="3" fillId="4" borderId="15" xfId="0" applyNumberFormat="1" applyFont="1" applyFill="1" applyBorder="1" applyAlignment="1">
      <alignment horizontal="right" vertical="center"/>
    </xf>
    <xf numFmtId="175" fontId="3" fillId="4" borderId="15" xfId="0" applyNumberFormat="1" applyFont="1" applyFill="1" applyBorder="1" applyAlignment="1">
      <alignment horizontal="right" vertical="center" wrapText="1"/>
    </xf>
    <xf numFmtId="175" fontId="59" fillId="4" borderId="15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 wrapText="1"/>
    </xf>
    <xf numFmtId="171" fontId="3" fillId="0" borderId="15" xfId="0" applyNumberFormat="1" applyFont="1" applyFill="1" applyBorder="1" applyAlignment="1">
      <alignment horizontal="right" vertical="center" wrapText="1"/>
    </xf>
    <xf numFmtId="171" fontId="3" fillId="0" borderId="15" xfId="0" applyNumberFormat="1" applyFont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44" fontId="6" fillId="2" borderId="19" xfId="0" applyNumberFormat="1" applyFont="1" applyFill="1" applyBorder="1" applyAlignment="1">
      <alignment horizontal="right" vertical="center" wrapText="1"/>
    </xf>
    <xf numFmtId="175" fontId="3" fillId="0" borderId="1" xfId="0" applyNumberFormat="1" applyFont="1" applyFill="1" applyBorder="1" applyAlignment="1">
      <alignment vertical="center"/>
    </xf>
    <xf numFmtId="175" fontId="3" fillId="0" borderId="15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right" vertical="center"/>
    </xf>
  </cellXfs>
  <cellStyles count="9">
    <cellStyle name="Dziesiętny 2" xfId="6"/>
    <cellStyle name="Excel Built-in Currency" xfId="8"/>
    <cellStyle name="Excel Built-in Normal" xfId="2"/>
    <cellStyle name="Normalny" xfId="0" builtinId="0"/>
    <cellStyle name="Normalny 2" xfId="4"/>
    <cellStyle name="Walutowy" xfId="1" builtinId="4"/>
    <cellStyle name="Walutowy 2" xfId="3"/>
    <cellStyle name="Walutowy 3" xfId="5"/>
    <cellStyle name="Walutowy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V180"/>
  <sheetViews>
    <sheetView tabSelected="1" view="pageBreakPreview" topLeftCell="C97" zoomScaleNormal="100" zoomScaleSheetLayoutView="100" zoomScalePageLayoutView="90" workbookViewId="0">
      <selection activeCell="C104" sqref="C104:H104"/>
    </sheetView>
  </sheetViews>
  <sheetFormatPr defaultRowHeight="11.25"/>
  <cols>
    <col min="1" max="1" width="4.28515625" style="12" customWidth="1"/>
    <col min="2" max="2" width="5.5703125" style="13" customWidth="1"/>
    <col min="3" max="3" width="42.140625" style="14" customWidth="1"/>
    <col min="4" max="4" width="15.5703125" style="13" customWidth="1"/>
    <col min="5" max="5" width="22.85546875" style="15" customWidth="1"/>
    <col min="6" max="6" width="25" style="16" customWidth="1"/>
    <col min="7" max="7" width="19.5703125" style="260" customWidth="1"/>
    <col min="8" max="8" width="29" style="14" customWidth="1"/>
    <col min="9" max="9" width="11.7109375" style="13" customWidth="1"/>
    <col min="10" max="10" width="31.5703125" style="18" customWidth="1"/>
    <col min="11" max="11" width="38.140625" style="28" customWidth="1"/>
    <col min="12" max="12" width="13.5703125" style="17" bestFit="1" customWidth="1"/>
    <col min="13" max="13" width="9.140625" style="17"/>
    <col min="14" max="14" width="16.85546875" style="17" bestFit="1" customWidth="1"/>
    <col min="15" max="15" width="15.7109375" style="17" bestFit="1" customWidth="1"/>
    <col min="16" max="16384" width="9.140625" style="17"/>
  </cols>
  <sheetData>
    <row r="1" spans="1:13">
      <c r="J1" s="330" t="s">
        <v>19</v>
      </c>
      <c r="K1" s="330"/>
    </row>
    <row r="2" spans="1:13">
      <c r="J2" s="330" t="s">
        <v>20</v>
      </c>
      <c r="K2" s="330"/>
    </row>
    <row r="3" spans="1:13" ht="40.5" customHeight="1">
      <c r="B3" s="332" t="s">
        <v>455</v>
      </c>
      <c r="C3" s="333"/>
      <c r="D3" s="333"/>
      <c r="E3" s="333"/>
      <c r="F3" s="333"/>
      <c r="G3" s="333"/>
      <c r="H3" s="333"/>
      <c r="I3" s="333"/>
      <c r="J3" s="333"/>
      <c r="K3" s="333"/>
      <c r="L3" s="334"/>
      <c r="M3" s="18"/>
    </row>
    <row r="4" spans="1:13" ht="66.75" customHeight="1">
      <c r="B4" s="19" t="s">
        <v>0</v>
      </c>
      <c r="C4" s="19" t="s">
        <v>10</v>
      </c>
      <c r="D4" s="19" t="s">
        <v>1</v>
      </c>
      <c r="E4" s="20" t="s">
        <v>7</v>
      </c>
      <c r="F4" s="21" t="s">
        <v>15</v>
      </c>
      <c r="G4" s="22" t="s">
        <v>16</v>
      </c>
      <c r="H4" s="19" t="s">
        <v>18</v>
      </c>
      <c r="I4" s="19" t="s">
        <v>21</v>
      </c>
      <c r="J4" s="227" t="s">
        <v>17</v>
      </c>
      <c r="K4" s="19" t="s">
        <v>6</v>
      </c>
    </row>
    <row r="5" spans="1:13" s="76" customFormat="1" ht="20.100000000000001" customHeight="1">
      <c r="A5" s="276"/>
      <c r="B5" s="277" t="s">
        <v>74</v>
      </c>
      <c r="C5" s="335" t="s">
        <v>73</v>
      </c>
      <c r="D5" s="335"/>
      <c r="E5" s="335"/>
      <c r="F5" s="335"/>
      <c r="G5" s="335"/>
      <c r="H5" s="335"/>
      <c r="I5" s="278"/>
      <c r="J5" s="279"/>
      <c r="K5" s="280" t="s">
        <v>72</v>
      </c>
      <c r="L5" s="281"/>
    </row>
    <row r="6" spans="1:13" s="76" customFormat="1" ht="30" customHeight="1">
      <c r="A6" s="276"/>
      <c r="B6" s="282">
        <v>1</v>
      </c>
      <c r="C6" s="283" t="s">
        <v>30</v>
      </c>
      <c r="D6" s="284"/>
      <c r="E6" s="285"/>
      <c r="F6" s="286">
        <f>G6*2145</f>
        <v>100815</v>
      </c>
      <c r="G6" s="284">
        <v>47</v>
      </c>
      <c r="H6" s="283"/>
      <c r="I6" s="284"/>
      <c r="J6" s="287" t="s">
        <v>149</v>
      </c>
      <c r="K6" s="282"/>
    </row>
    <row r="7" spans="1:13" s="76" customFormat="1" ht="30" customHeight="1">
      <c r="A7" s="276"/>
      <c r="B7" s="282">
        <v>2</v>
      </c>
      <c r="C7" s="283" t="s">
        <v>31</v>
      </c>
      <c r="D7" s="284"/>
      <c r="E7" s="285"/>
      <c r="F7" s="286">
        <f>G7*2145</f>
        <v>405405</v>
      </c>
      <c r="G7" s="284">
        <v>189</v>
      </c>
      <c r="H7" s="283"/>
      <c r="I7" s="284"/>
      <c r="J7" s="288" t="s">
        <v>150</v>
      </c>
      <c r="K7" s="282"/>
    </row>
    <row r="8" spans="1:13" s="76" customFormat="1" ht="30" customHeight="1">
      <c r="A8" s="276"/>
      <c r="B8" s="282">
        <v>3</v>
      </c>
      <c r="C8" s="283" t="s">
        <v>32</v>
      </c>
      <c r="D8" s="284"/>
      <c r="E8" s="285"/>
      <c r="F8" s="286">
        <f>G8*2145</f>
        <v>210639</v>
      </c>
      <c r="G8" s="284">
        <v>98.2</v>
      </c>
      <c r="H8" s="283"/>
      <c r="I8" s="284">
        <v>2013</v>
      </c>
      <c r="J8" s="288" t="s">
        <v>151</v>
      </c>
      <c r="K8" s="282"/>
    </row>
    <row r="9" spans="1:13" s="76" customFormat="1" ht="30" customHeight="1">
      <c r="A9" s="276"/>
      <c r="B9" s="282">
        <v>4</v>
      </c>
      <c r="C9" s="283" t="s">
        <v>33</v>
      </c>
      <c r="D9" s="284"/>
      <c r="E9" s="285"/>
      <c r="F9" s="286">
        <f>G9*2145</f>
        <v>367266.9</v>
      </c>
      <c r="G9" s="284">
        <v>171.22</v>
      </c>
      <c r="H9" s="283"/>
      <c r="I9" s="284">
        <v>2013</v>
      </c>
      <c r="J9" s="288" t="s">
        <v>536</v>
      </c>
      <c r="K9" s="282"/>
    </row>
    <row r="10" spans="1:13" s="76" customFormat="1" ht="30" customHeight="1">
      <c r="A10" s="276"/>
      <c r="B10" s="282">
        <v>5</v>
      </c>
      <c r="C10" s="283" t="s">
        <v>34</v>
      </c>
      <c r="D10" s="284"/>
      <c r="E10" s="285"/>
      <c r="F10" s="286">
        <f>G10*2145</f>
        <v>260832</v>
      </c>
      <c r="G10" s="284">
        <v>121.6</v>
      </c>
      <c r="H10" s="283"/>
      <c r="I10" s="284">
        <v>2013</v>
      </c>
      <c r="J10" s="288" t="s">
        <v>141</v>
      </c>
      <c r="K10" s="282"/>
    </row>
    <row r="11" spans="1:13" s="76" customFormat="1" ht="30" customHeight="1">
      <c r="A11" s="276"/>
      <c r="B11" s="282">
        <v>6</v>
      </c>
      <c r="C11" s="283" t="s">
        <v>35</v>
      </c>
      <c r="D11" s="284"/>
      <c r="E11" s="285"/>
      <c r="F11" s="286">
        <f>G11*1430</f>
        <v>17160</v>
      </c>
      <c r="G11" s="284">
        <v>12</v>
      </c>
      <c r="H11" s="283"/>
      <c r="I11" s="284"/>
      <c r="J11" s="288" t="s">
        <v>152</v>
      </c>
      <c r="K11" s="282"/>
    </row>
    <row r="12" spans="1:13" s="76" customFormat="1" ht="30" customHeight="1">
      <c r="A12" s="276"/>
      <c r="B12" s="282">
        <v>7</v>
      </c>
      <c r="C12" s="289" t="s">
        <v>76</v>
      </c>
      <c r="D12" s="284"/>
      <c r="E12" s="285"/>
      <c r="F12" s="286">
        <f>G12*1430</f>
        <v>132990</v>
      </c>
      <c r="G12" s="284">
        <v>93</v>
      </c>
      <c r="H12" s="283"/>
      <c r="I12" s="284"/>
      <c r="J12" s="288" t="s">
        <v>142</v>
      </c>
      <c r="K12" s="282"/>
    </row>
    <row r="13" spans="1:13" s="76" customFormat="1" ht="30" customHeight="1">
      <c r="A13" s="276"/>
      <c r="B13" s="282">
        <v>8</v>
      </c>
      <c r="C13" s="283" t="s">
        <v>537</v>
      </c>
      <c r="D13" s="284"/>
      <c r="E13" s="285"/>
      <c r="F13" s="286">
        <f>G13*1430</f>
        <v>124410</v>
      </c>
      <c r="G13" s="284">
        <v>87</v>
      </c>
      <c r="H13" s="283"/>
      <c r="I13" s="284"/>
      <c r="J13" s="288" t="s">
        <v>143</v>
      </c>
      <c r="K13" s="282"/>
    </row>
    <row r="14" spans="1:13" s="76" customFormat="1" ht="30" customHeight="1">
      <c r="A14" s="276"/>
      <c r="B14" s="282">
        <v>9</v>
      </c>
      <c r="C14" s="283" t="s">
        <v>36</v>
      </c>
      <c r="D14" s="284"/>
      <c r="E14" s="285"/>
      <c r="F14" s="286">
        <f>G14*3576</f>
        <v>2004991.68</v>
      </c>
      <c r="G14" s="284">
        <v>560.67999999999995</v>
      </c>
      <c r="H14" s="283"/>
      <c r="I14" s="284">
        <v>2013</v>
      </c>
      <c r="J14" s="288" t="s">
        <v>144</v>
      </c>
      <c r="K14" s="282"/>
    </row>
    <row r="15" spans="1:13" s="76" customFormat="1" ht="30" customHeight="1">
      <c r="A15" s="276"/>
      <c r="B15" s="282">
        <v>10</v>
      </c>
      <c r="C15" s="283" t="s">
        <v>37</v>
      </c>
      <c r="D15" s="284"/>
      <c r="E15" s="285"/>
      <c r="F15" s="286">
        <f>G15*3576</f>
        <v>376874.64</v>
      </c>
      <c r="G15" s="284">
        <v>105.39</v>
      </c>
      <c r="H15" s="283"/>
      <c r="I15" s="284"/>
      <c r="J15" s="288" t="s">
        <v>153</v>
      </c>
      <c r="K15" s="282"/>
    </row>
    <row r="16" spans="1:13" s="76" customFormat="1" ht="30" customHeight="1">
      <c r="A16" s="276"/>
      <c r="B16" s="282">
        <v>11</v>
      </c>
      <c r="C16" s="283" t="s">
        <v>538</v>
      </c>
      <c r="D16" s="284"/>
      <c r="E16" s="285"/>
      <c r="F16" s="286">
        <f>G16*3576</f>
        <v>176654.4</v>
      </c>
      <c r="G16" s="284">
        <v>49.4</v>
      </c>
      <c r="H16" s="283"/>
      <c r="I16" s="284">
        <v>2014</v>
      </c>
      <c r="J16" s="288" t="s">
        <v>153</v>
      </c>
      <c r="K16" s="282"/>
    </row>
    <row r="17" spans="1:11" s="76" customFormat="1" ht="30" customHeight="1">
      <c r="A17" s="276"/>
      <c r="B17" s="282">
        <v>12</v>
      </c>
      <c r="C17" s="283" t="s">
        <v>38</v>
      </c>
      <c r="D17" s="284"/>
      <c r="E17" s="285"/>
      <c r="F17" s="286">
        <f>G17*3576</f>
        <v>284292</v>
      </c>
      <c r="G17" s="284">
        <v>79.5</v>
      </c>
      <c r="H17" s="283"/>
      <c r="I17" s="284"/>
      <c r="J17" s="288" t="s">
        <v>154</v>
      </c>
      <c r="K17" s="282" t="s">
        <v>159</v>
      </c>
    </row>
    <row r="18" spans="1:11" s="76" customFormat="1" ht="30" customHeight="1">
      <c r="A18" s="276"/>
      <c r="B18" s="282">
        <v>13</v>
      </c>
      <c r="C18" s="283" t="s">
        <v>39</v>
      </c>
      <c r="D18" s="284"/>
      <c r="E18" s="285"/>
      <c r="F18" s="285">
        <v>160000</v>
      </c>
      <c r="G18" s="284"/>
      <c r="H18" s="283"/>
      <c r="I18" s="284"/>
      <c r="J18" s="288" t="s">
        <v>539</v>
      </c>
      <c r="K18" s="282"/>
    </row>
    <row r="19" spans="1:11" s="76" customFormat="1" ht="30" customHeight="1">
      <c r="A19" s="276"/>
      <c r="B19" s="282">
        <v>14</v>
      </c>
      <c r="C19" s="283" t="s">
        <v>40</v>
      </c>
      <c r="D19" s="284">
        <v>2008</v>
      </c>
      <c r="E19" s="285">
        <v>154009.47</v>
      </c>
      <c r="F19" s="286"/>
      <c r="G19" s="284">
        <v>74.66</v>
      </c>
      <c r="H19" s="283"/>
      <c r="I19" s="284"/>
      <c r="J19" s="288" t="s">
        <v>155</v>
      </c>
      <c r="K19" s="282" t="s">
        <v>160</v>
      </c>
    </row>
    <row r="20" spans="1:11" s="76" customFormat="1" ht="30" customHeight="1">
      <c r="A20" s="276"/>
      <c r="B20" s="282">
        <v>15</v>
      </c>
      <c r="C20" s="283" t="s">
        <v>41</v>
      </c>
      <c r="D20" s="284">
        <v>2008</v>
      </c>
      <c r="E20" s="285">
        <v>180937.37</v>
      </c>
      <c r="F20" s="286"/>
      <c r="G20" s="284">
        <v>74.66</v>
      </c>
      <c r="H20" s="283"/>
      <c r="I20" s="284"/>
      <c r="J20" s="288" t="s">
        <v>155</v>
      </c>
      <c r="K20" s="282" t="s">
        <v>161</v>
      </c>
    </row>
    <row r="21" spans="1:11" s="76" customFormat="1" ht="30" customHeight="1">
      <c r="A21" s="276"/>
      <c r="B21" s="282">
        <v>16</v>
      </c>
      <c r="C21" s="283" t="s">
        <v>42</v>
      </c>
      <c r="D21" s="284">
        <v>2007</v>
      </c>
      <c r="E21" s="285">
        <v>179638</v>
      </c>
      <c r="F21" s="286"/>
      <c r="G21" s="284">
        <v>74.66</v>
      </c>
      <c r="H21" s="283"/>
      <c r="I21" s="284"/>
      <c r="J21" s="288" t="s">
        <v>155</v>
      </c>
      <c r="K21" s="282" t="s">
        <v>162</v>
      </c>
    </row>
    <row r="22" spans="1:11" s="76" customFormat="1" ht="30" customHeight="1">
      <c r="A22" s="276"/>
      <c r="B22" s="282">
        <v>17</v>
      </c>
      <c r="C22" s="283" t="s">
        <v>43</v>
      </c>
      <c r="D22" s="284">
        <v>2010</v>
      </c>
      <c r="E22" s="285">
        <v>735420</v>
      </c>
      <c r="F22" s="286"/>
      <c r="G22" s="284">
        <v>142.5</v>
      </c>
      <c r="H22" s="283"/>
      <c r="I22" s="284"/>
      <c r="J22" s="288" t="s">
        <v>156</v>
      </c>
      <c r="K22" s="282"/>
    </row>
    <row r="23" spans="1:11" s="76" customFormat="1" ht="30" customHeight="1">
      <c r="A23" s="276"/>
      <c r="B23" s="282">
        <v>18</v>
      </c>
      <c r="C23" s="283" t="s">
        <v>44</v>
      </c>
      <c r="D23" s="284">
        <v>2010</v>
      </c>
      <c r="E23" s="285">
        <v>751711</v>
      </c>
      <c r="F23" s="286"/>
      <c r="G23" s="284"/>
      <c r="H23" s="283"/>
      <c r="I23" s="284"/>
      <c r="J23" s="288"/>
      <c r="K23" s="282"/>
    </row>
    <row r="24" spans="1:11" s="76" customFormat="1" ht="30" customHeight="1">
      <c r="A24" s="338"/>
      <c r="B24" s="282">
        <v>19</v>
      </c>
      <c r="C24" s="289" t="s">
        <v>137</v>
      </c>
      <c r="D24" s="284">
        <v>2010</v>
      </c>
      <c r="E24" s="285"/>
      <c r="F24" s="285">
        <v>273000</v>
      </c>
      <c r="G24" s="284"/>
      <c r="H24" s="283"/>
      <c r="I24" s="284"/>
      <c r="J24" s="288"/>
      <c r="K24" s="282"/>
    </row>
    <row r="25" spans="1:11" s="76" customFormat="1" ht="30" customHeight="1">
      <c r="A25" s="338"/>
      <c r="B25" s="282">
        <v>20</v>
      </c>
      <c r="C25" s="283" t="s">
        <v>45</v>
      </c>
      <c r="D25" s="284"/>
      <c r="E25" s="285"/>
      <c r="F25" s="286">
        <f t="shared" ref="F25:F36" si="0">G25*2145</f>
        <v>85800</v>
      </c>
      <c r="G25" s="284">
        <v>40</v>
      </c>
      <c r="H25" s="283"/>
      <c r="I25" s="284"/>
      <c r="J25" s="288" t="s">
        <v>540</v>
      </c>
      <c r="K25" s="282"/>
    </row>
    <row r="26" spans="1:11" s="76" customFormat="1" ht="30" customHeight="1">
      <c r="A26" s="338"/>
      <c r="B26" s="282">
        <v>21</v>
      </c>
      <c r="C26" s="283" t="s">
        <v>46</v>
      </c>
      <c r="D26" s="284"/>
      <c r="E26" s="285"/>
      <c r="F26" s="286">
        <f t="shared" si="0"/>
        <v>84942</v>
      </c>
      <c r="G26" s="284">
        <v>39.6</v>
      </c>
      <c r="H26" s="283"/>
      <c r="I26" s="284"/>
      <c r="J26" s="288"/>
      <c r="K26" s="282"/>
    </row>
    <row r="27" spans="1:11" s="76" customFormat="1" ht="30" customHeight="1">
      <c r="A27" s="276"/>
      <c r="B27" s="282">
        <v>22</v>
      </c>
      <c r="C27" s="283" t="s">
        <v>77</v>
      </c>
      <c r="D27" s="284"/>
      <c r="E27" s="285"/>
      <c r="F27" s="286">
        <f t="shared" si="0"/>
        <v>212355</v>
      </c>
      <c r="G27" s="284">
        <v>99</v>
      </c>
      <c r="H27" s="283"/>
      <c r="I27" s="284">
        <v>2013</v>
      </c>
      <c r="J27" s="288" t="s">
        <v>540</v>
      </c>
      <c r="K27" s="282"/>
    </row>
    <row r="28" spans="1:11" s="76" customFormat="1" ht="30" customHeight="1">
      <c r="A28" s="338"/>
      <c r="B28" s="282">
        <v>23</v>
      </c>
      <c r="C28" s="283" t="s">
        <v>47</v>
      </c>
      <c r="D28" s="284"/>
      <c r="E28" s="285"/>
      <c r="F28" s="286">
        <f t="shared" si="0"/>
        <v>151951.80000000002</v>
      </c>
      <c r="G28" s="284">
        <v>70.84</v>
      </c>
      <c r="H28" s="283"/>
      <c r="I28" s="284">
        <v>2013</v>
      </c>
      <c r="J28" s="288"/>
      <c r="K28" s="282"/>
    </row>
    <row r="29" spans="1:11" s="76" customFormat="1" ht="30" customHeight="1">
      <c r="A29" s="338"/>
      <c r="B29" s="282">
        <v>24</v>
      </c>
      <c r="C29" s="283" t="s">
        <v>48</v>
      </c>
      <c r="D29" s="284"/>
      <c r="E29" s="285"/>
      <c r="F29" s="286">
        <f t="shared" si="0"/>
        <v>484040.7</v>
      </c>
      <c r="G29" s="284">
        <v>225.66</v>
      </c>
      <c r="H29" s="283"/>
      <c r="I29" s="284">
        <v>2013</v>
      </c>
      <c r="J29" s="288" t="s">
        <v>541</v>
      </c>
      <c r="K29" s="282"/>
    </row>
    <row r="30" spans="1:11" s="76" customFormat="1" ht="30" customHeight="1">
      <c r="A30" s="276"/>
      <c r="B30" s="282">
        <v>25</v>
      </c>
      <c r="C30" s="283" t="s">
        <v>49</v>
      </c>
      <c r="D30" s="284"/>
      <c r="E30" s="285"/>
      <c r="F30" s="286">
        <f t="shared" si="0"/>
        <v>120120</v>
      </c>
      <c r="G30" s="284">
        <v>56</v>
      </c>
      <c r="H30" s="283"/>
      <c r="I30" s="284">
        <v>2013</v>
      </c>
      <c r="J30" s="288" t="s">
        <v>542</v>
      </c>
      <c r="K30" s="282"/>
    </row>
    <row r="31" spans="1:11" s="76" customFormat="1" ht="30" customHeight="1">
      <c r="A31" s="276"/>
      <c r="B31" s="282">
        <v>26</v>
      </c>
      <c r="C31" s="283" t="s">
        <v>50</v>
      </c>
      <c r="D31" s="284"/>
      <c r="E31" s="285"/>
      <c r="F31" s="286">
        <f t="shared" si="0"/>
        <v>228356.69999999998</v>
      </c>
      <c r="G31" s="284">
        <v>106.46</v>
      </c>
      <c r="H31" s="283"/>
      <c r="I31" s="284">
        <v>2013</v>
      </c>
      <c r="J31" s="288" t="s">
        <v>543</v>
      </c>
      <c r="K31" s="282" t="s">
        <v>163</v>
      </c>
    </row>
    <row r="32" spans="1:11" s="76" customFormat="1" ht="30" customHeight="1">
      <c r="A32" s="276"/>
      <c r="B32" s="282">
        <v>27</v>
      </c>
      <c r="C32" s="283" t="s">
        <v>51</v>
      </c>
      <c r="D32" s="284"/>
      <c r="E32" s="285"/>
      <c r="F32" s="286">
        <f t="shared" si="0"/>
        <v>102960</v>
      </c>
      <c r="G32" s="284">
        <v>48</v>
      </c>
      <c r="H32" s="283"/>
      <c r="I32" s="284">
        <v>2013</v>
      </c>
      <c r="J32" s="288" t="s">
        <v>543</v>
      </c>
      <c r="K32" s="282"/>
    </row>
    <row r="33" spans="1:11" s="76" customFormat="1" ht="30" customHeight="1">
      <c r="A33" s="276"/>
      <c r="B33" s="282">
        <v>28</v>
      </c>
      <c r="C33" s="283" t="s">
        <v>52</v>
      </c>
      <c r="D33" s="284"/>
      <c r="E33" s="285"/>
      <c r="F33" s="286">
        <f t="shared" si="0"/>
        <v>108279.59999999999</v>
      </c>
      <c r="G33" s="284">
        <v>50.48</v>
      </c>
      <c r="H33" s="283"/>
      <c r="I33" s="284"/>
      <c r="J33" s="288" t="s">
        <v>544</v>
      </c>
      <c r="K33" s="282"/>
    </row>
    <row r="34" spans="1:11" s="76" customFormat="1" ht="30" customHeight="1">
      <c r="A34" s="276"/>
      <c r="B34" s="282">
        <v>29</v>
      </c>
      <c r="C34" s="283" t="s">
        <v>190</v>
      </c>
      <c r="D34" s="284">
        <v>2002</v>
      </c>
      <c r="E34" s="285"/>
      <c r="F34" s="286">
        <f t="shared" si="0"/>
        <v>747532.5</v>
      </c>
      <c r="G34" s="284">
        <v>348.5</v>
      </c>
      <c r="H34" s="283"/>
      <c r="I34" s="284">
        <v>2013</v>
      </c>
      <c r="J34" s="288" t="s">
        <v>545</v>
      </c>
      <c r="K34" s="282"/>
    </row>
    <row r="35" spans="1:11" s="76" customFormat="1" ht="30" customHeight="1">
      <c r="A35" s="276"/>
      <c r="B35" s="282">
        <v>30</v>
      </c>
      <c r="C35" s="283" t="s">
        <v>54</v>
      </c>
      <c r="D35" s="284"/>
      <c r="E35" s="285"/>
      <c r="F35" s="286">
        <f t="shared" si="0"/>
        <v>993135</v>
      </c>
      <c r="G35" s="284">
        <v>463</v>
      </c>
      <c r="H35" s="283"/>
      <c r="I35" s="284">
        <v>2013</v>
      </c>
      <c r="J35" s="288"/>
      <c r="K35" s="282"/>
    </row>
    <row r="36" spans="1:11" s="76" customFormat="1" ht="30" customHeight="1">
      <c r="A36" s="276"/>
      <c r="B36" s="282">
        <v>31</v>
      </c>
      <c r="C36" s="283" t="s">
        <v>55</v>
      </c>
      <c r="D36" s="284"/>
      <c r="E36" s="285"/>
      <c r="F36" s="286">
        <f t="shared" si="0"/>
        <v>786142.5</v>
      </c>
      <c r="G36" s="284">
        <v>366.5</v>
      </c>
      <c r="H36" s="283"/>
      <c r="I36" s="284">
        <v>2013</v>
      </c>
      <c r="J36" s="288" t="s">
        <v>546</v>
      </c>
      <c r="K36" s="282"/>
    </row>
    <row r="37" spans="1:11" s="76" customFormat="1" ht="30" customHeight="1">
      <c r="A37" s="276"/>
      <c r="B37" s="282">
        <v>32</v>
      </c>
      <c r="C37" s="289" t="s">
        <v>133</v>
      </c>
      <c r="D37" s="284"/>
      <c r="E37" s="285"/>
      <c r="F37" s="286">
        <f>G37*1430</f>
        <v>124410</v>
      </c>
      <c r="G37" s="284">
        <v>87</v>
      </c>
      <c r="H37" s="283"/>
      <c r="I37" s="284">
        <v>2013</v>
      </c>
      <c r="J37" s="288" t="s">
        <v>547</v>
      </c>
      <c r="K37" s="282"/>
    </row>
    <row r="38" spans="1:11" s="76" customFormat="1" ht="30" customHeight="1">
      <c r="A38" s="276"/>
      <c r="B38" s="282">
        <v>33</v>
      </c>
      <c r="C38" s="283" t="s">
        <v>56</v>
      </c>
      <c r="D38" s="284"/>
      <c r="E38" s="285"/>
      <c r="F38" s="286">
        <f>G38*2145</f>
        <v>107078.40000000001</v>
      </c>
      <c r="G38" s="284">
        <v>49.92</v>
      </c>
      <c r="H38" s="283"/>
      <c r="I38" s="284">
        <v>2013</v>
      </c>
      <c r="J38" s="288" t="s">
        <v>544</v>
      </c>
      <c r="K38" s="282" t="s">
        <v>78</v>
      </c>
    </row>
    <row r="39" spans="1:11" s="76" customFormat="1" ht="30" customHeight="1">
      <c r="A39" s="276"/>
      <c r="B39" s="282">
        <v>34</v>
      </c>
      <c r="C39" s="283" t="s">
        <v>57</v>
      </c>
      <c r="D39" s="284"/>
      <c r="E39" s="285"/>
      <c r="F39" s="286">
        <f>G39*2145</f>
        <v>417953.25</v>
      </c>
      <c r="G39" s="284">
        <v>194.85</v>
      </c>
      <c r="H39" s="283"/>
      <c r="I39" s="284"/>
      <c r="J39" s="288" t="s">
        <v>548</v>
      </c>
      <c r="K39" s="282"/>
    </row>
    <row r="40" spans="1:11" s="76" customFormat="1" ht="30" customHeight="1">
      <c r="A40" s="276"/>
      <c r="B40" s="282">
        <v>35</v>
      </c>
      <c r="C40" s="283" t="s">
        <v>58</v>
      </c>
      <c r="D40" s="284"/>
      <c r="E40" s="285"/>
      <c r="F40" s="286">
        <f>G40*2145</f>
        <v>533697.44999999995</v>
      </c>
      <c r="G40" s="284">
        <v>248.81</v>
      </c>
      <c r="H40" s="283"/>
      <c r="I40" s="284">
        <v>2013</v>
      </c>
      <c r="J40" s="288" t="s">
        <v>549</v>
      </c>
      <c r="K40" s="282"/>
    </row>
    <row r="41" spans="1:11" s="76" customFormat="1" ht="30" customHeight="1">
      <c r="A41" s="276"/>
      <c r="B41" s="282">
        <v>36</v>
      </c>
      <c r="C41" s="283" t="s">
        <v>59</v>
      </c>
      <c r="D41" s="284"/>
      <c r="E41" s="285"/>
      <c r="F41" s="286">
        <f>G41*1430</f>
        <v>92950</v>
      </c>
      <c r="G41" s="284">
        <v>65</v>
      </c>
      <c r="H41" s="283"/>
      <c r="I41" s="284"/>
      <c r="J41" s="288" t="s">
        <v>550</v>
      </c>
      <c r="K41" s="282"/>
    </row>
    <row r="42" spans="1:11" s="76" customFormat="1" ht="30" customHeight="1">
      <c r="A42" s="276"/>
      <c r="B42" s="282">
        <v>37</v>
      </c>
      <c r="C42" s="283" t="s">
        <v>60</v>
      </c>
      <c r="D42" s="284"/>
      <c r="E42" s="285"/>
      <c r="F42" s="286">
        <f>G42*2145</f>
        <v>87408.75</v>
      </c>
      <c r="G42" s="284">
        <v>40.75</v>
      </c>
      <c r="H42" s="283"/>
      <c r="I42" s="284"/>
      <c r="J42" s="288" t="s">
        <v>158</v>
      </c>
      <c r="K42" s="282"/>
    </row>
    <row r="43" spans="1:11" s="76" customFormat="1" ht="30" customHeight="1">
      <c r="A43" s="276"/>
      <c r="B43" s="282">
        <v>38</v>
      </c>
      <c r="C43" s="283" t="s">
        <v>61</v>
      </c>
      <c r="D43" s="284"/>
      <c r="E43" s="285"/>
      <c r="F43" s="286">
        <f>G43*2145</f>
        <v>158022.15</v>
      </c>
      <c r="G43" s="284">
        <v>73.67</v>
      </c>
      <c r="H43" s="283"/>
      <c r="I43" s="284">
        <v>2013</v>
      </c>
      <c r="J43" s="288" t="s">
        <v>546</v>
      </c>
      <c r="K43" s="282"/>
    </row>
    <row r="44" spans="1:11" s="76" customFormat="1" ht="30" customHeight="1">
      <c r="A44" s="276"/>
      <c r="B44" s="282">
        <v>39</v>
      </c>
      <c r="C44" s="283" t="s">
        <v>79</v>
      </c>
      <c r="D44" s="284"/>
      <c r="E44" s="285"/>
      <c r="F44" s="286">
        <f>G44*2145</f>
        <v>139425</v>
      </c>
      <c r="G44" s="284">
        <v>65</v>
      </c>
      <c r="H44" s="283"/>
      <c r="I44" s="284"/>
      <c r="J44" s="288" t="s">
        <v>546</v>
      </c>
      <c r="K44" s="282"/>
    </row>
    <row r="45" spans="1:11" s="76" customFormat="1" ht="30" customHeight="1">
      <c r="A45" s="276"/>
      <c r="B45" s="282">
        <v>40</v>
      </c>
      <c r="C45" s="289" t="s">
        <v>136</v>
      </c>
      <c r="D45" s="284">
        <v>2008</v>
      </c>
      <c r="E45" s="285"/>
      <c r="F45" s="286">
        <f>G45*1430</f>
        <v>102473.79999999999</v>
      </c>
      <c r="G45" s="284">
        <v>71.66</v>
      </c>
      <c r="H45" s="283"/>
      <c r="I45" s="284"/>
      <c r="J45" s="288" t="s">
        <v>550</v>
      </c>
      <c r="K45" s="282"/>
    </row>
    <row r="46" spans="1:11" s="76" customFormat="1" ht="30" customHeight="1">
      <c r="A46" s="276"/>
      <c r="B46" s="282">
        <v>41</v>
      </c>
      <c r="C46" s="283" t="s">
        <v>62</v>
      </c>
      <c r="D46" s="284"/>
      <c r="E46" s="285"/>
      <c r="F46" s="286">
        <f>G46*2145</f>
        <v>199056</v>
      </c>
      <c r="G46" s="284">
        <v>92.8</v>
      </c>
      <c r="H46" s="283"/>
      <c r="I46" s="284">
        <v>2013</v>
      </c>
      <c r="J46" s="288" t="s">
        <v>546</v>
      </c>
      <c r="K46" s="282"/>
    </row>
    <row r="47" spans="1:11" s="76" customFormat="1" ht="30" customHeight="1">
      <c r="A47" s="276"/>
      <c r="B47" s="282">
        <v>42</v>
      </c>
      <c r="C47" s="283" t="s">
        <v>191</v>
      </c>
      <c r="D47" s="284">
        <v>2008</v>
      </c>
      <c r="E47" s="285">
        <v>1480980</v>
      </c>
      <c r="F47" s="286"/>
      <c r="G47" s="284"/>
      <c r="H47" s="283"/>
      <c r="I47" s="284"/>
      <c r="J47" s="288"/>
      <c r="K47" s="282"/>
    </row>
    <row r="48" spans="1:11" s="76" customFormat="1" ht="30" customHeight="1">
      <c r="A48" s="276"/>
      <c r="B48" s="282">
        <v>43</v>
      </c>
      <c r="C48" s="283" t="s">
        <v>192</v>
      </c>
      <c r="D48" s="284">
        <v>2008</v>
      </c>
      <c r="E48" s="285">
        <v>170000</v>
      </c>
      <c r="F48" s="286"/>
      <c r="G48" s="284"/>
      <c r="H48" s="283"/>
      <c r="I48" s="284"/>
      <c r="J48" s="288"/>
      <c r="K48" s="282"/>
    </row>
    <row r="49" spans="1:11" s="76" customFormat="1" ht="30" customHeight="1">
      <c r="A49" s="276"/>
      <c r="B49" s="282">
        <v>44</v>
      </c>
      <c r="C49" s="283" t="s">
        <v>64</v>
      </c>
      <c r="D49" s="284"/>
      <c r="E49" s="285">
        <v>3000</v>
      </c>
      <c r="F49" s="286"/>
      <c r="G49" s="284"/>
      <c r="H49" s="283"/>
      <c r="I49" s="284"/>
      <c r="J49" s="288"/>
      <c r="K49" s="282"/>
    </row>
    <row r="50" spans="1:11" s="76" customFormat="1" ht="30" customHeight="1">
      <c r="A50" s="276"/>
      <c r="B50" s="282">
        <v>45</v>
      </c>
      <c r="C50" s="283" t="s">
        <v>65</v>
      </c>
      <c r="D50" s="284"/>
      <c r="E50" s="285">
        <v>3000</v>
      </c>
      <c r="F50" s="286"/>
      <c r="G50" s="284"/>
      <c r="H50" s="283"/>
      <c r="I50" s="284"/>
      <c r="J50" s="288"/>
      <c r="K50" s="282"/>
    </row>
    <row r="51" spans="1:11" s="76" customFormat="1" ht="30" customHeight="1">
      <c r="A51" s="276"/>
      <c r="B51" s="282">
        <v>46</v>
      </c>
      <c r="C51" s="283" t="s">
        <v>139</v>
      </c>
      <c r="D51" s="284"/>
      <c r="E51" s="285">
        <v>12000</v>
      </c>
      <c r="F51" s="286"/>
      <c r="G51" s="284"/>
      <c r="H51" s="283"/>
      <c r="I51" s="284"/>
      <c r="J51" s="288"/>
      <c r="K51" s="282"/>
    </row>
    <row r="52" spans="1:11" s="76" customFormat="1" ht="30" customHeight="1">
      <c r="A52" s="276"/>
      <c r="B52" s="282">
        <v>47</v>
      </c>
      <c r="C52" s="283" t="s">
        <v>66</v>
      </c>
      <c r="D52" s="284"/>
      <c r="E52" s="285">
        <v>3000</v>
      </c>
      <c r="F52" s="286"/>
      <c r="G52" s="284"/>
      <c r="H52" s="283"/>
      <c r="I52" s="284"/>
      <c r="J52" s="288"/>
      <c r="K52" s="282"/>
    </row>
    <row r="53" spans="1:11" s="76" customFormat="1" ht="30" customHeight="1">
      <c r="A53" s="276"/>
      <c r="B53" s="282">
        <v>48</v>
      </c>
      <c r="C53" s="283" t="s">
        <v>67</v>
      </c>
      <c r="D53" s="284"/>
      <c r="E53" s="285">
        <v>3000</v>
      </c>
      <c r="F53" s="286"/>
      <c r="G53" s="284"/>
      <c r="H53" s="283"/>
      <c r="I53" s="284"/>
      <c r="J53" s="288"/>
      <c r="K53" s="282"/>
    </row>
    <row r="54" spans="1:11" s="76" customFormat="1" ht="30" customHeight="1">
      <c r="A54" s="276"/>
      <c r="B54" s="282">
        <v>49</v>
      </c>
      <c r="C54" s="283" t="s">
        <v>140</v>
      </c>
      <c r="D54" s="284"/>
      <c r="E54" s="285">
        <v>6000</v>
      </c>
      <c r="F54" s="286"/>
      <c r="G54" s="284"/>
      <c r="H54" s="283"/>
      <c r="I54" s="284"/>
      <c r="J54" s="288"/>
      <c r="K54" s="282"/>
    </row>
    <row r="55" spans="1:11" s="76" customFormat="1" ht="30" customHeight="1">
      <c r="A55" s="276"/>
      <c r="B55" s="282">
        <v>50</v>
      </c>
      <c r="C55" s="283" t="s">
        <v>68</v>
      </c>
      <c r="D55" s="284"/>
      <c r="E55" s="285">
        <v>3000</v>
      </c>
      <c r="F55" s="286"/>
      <c r="G55" s="284"/>
      <c r="H55" s="283"/>
      <c r="I55" s="284"/>
      <c r="J55" s="288"/>
      <c r="K55" s="282"/>
    </row>
    <row r="56" spans="1:11" s="76" customFormat="1" ht="30" customHeight="1">
      <c r="A56" s="290"/>
      <c r="B56" s="282">
        <v>51</v>
      </c>
      <c r="C56" s="283" t="s">
        <v>551</v>
      </c>
      <c r="D56" s="284"/>
      <c r="E56" s="285">
        <v>3000</v>
      </c>
      <c r="F56" s="286"/>
      <c r="G56" s="284"/>
      <c r="H56" s="283"/>
      <c r="I56" s="284"/>
      <c r="J56" s="288"/>
      <c r="K56" s="282"/>
    </row>
    <row r="57" spans="1:11" s="76" customFormat="1" ht="30" customHeight="1">
      <c r="A57" s="290"/>
      <c r="B57" s="282">
        <v>52</v>
      </c>
      <c r="C57" s="283" t="s">
        <v>69</v>
      </c>
      <c r="D57" s="284"/>
      <c r="E57" s="285">
        <v>3000</v>
      </c>
      <c r="F57" s="286"/>
      <c r="G57" s="284"/>
      <c r="H57" s="283"/>
      <c r="I57" s="284"/>
      <c r="J57" s="288"/>
      <c r="K57" s="282"/>
    </row>
    <row r="58" spans="1:11" s="76" customFormat="1" ht="30" customHeight="1">
      <c r="A58" s="338"/>
      <c r="B58" s="282">
        <v>53</v>
      </c>
      <c r="C58" s="283" t="s">
        <v>70</v>
      </c>
      <c r="D58" s="284"/>
      <c r="E58" s="285">
        <v>3000</v>
      </c>
      <c r="F58" s="286"/>
      <c r="G58" s="284"/>
      <c r="H58" s="283"/>
      <c r="I58" s="284"/>
      <c r="J58" s="288"/>
      <c r="K58" s="282"/>
    </row>
    <row r="59" spans="1:11" s="76" customFormat="1" ht="30" customHeight="1">
      <c r="A59" s="338"/>
      <c r="B59" s="282">
        <v>54</v>
      </c>
      <c r="C59" s="283" t="s">
        <v>552</v>
      </c>
      <c r="D59" s="284"/>
      <c r="E59" s="285">
        <v>3000</v>
      </c>
      <c r="F59" s="286"/>
      <c r="G59" s="284"/>
      <c r="H59" s="283"/>
      <c r="I59" s="284"/>
      <c r="J59" s="288"/>
      <c r="K59" s="282"/>
    </row>
    <row r="60" spans="1:11" s="76" customFormat="1" ht="30" customHeight="1">
      <c r="A60" s="338"/>
      <c r="B60" s="282">
        <v>55</v>
      </c>
      <c r="C60" s="283" t="s">
        <v>71</v>
      </c>
      <c r="D60" s="284"/>
      <c r="E60" s="285">
        <v>3000</v>
      </c>
      <c r="F60" s="286"/>
      <c r="G60" s="284"/>
      <c r="H60" s="283"/>
      <c r="I60" s="284"/>
      <c r="J60" s="288"/>
      <c r="K60" s="282"/>
    </row>
    <row r="61" spans="1:11" s="76" customFormat="1" ht="30" customHeight="1">
      <c r="A61" s="290"/>
      <c r="B61" s="282">
        <v>56</v>
      </c>
      <c r="C61" s="283" t="s">
        <v>81</v>
      </c>
      <c r="D61" s="284">
        <v>2012</v>
      </c>
      <c r="E61" s="285"/>
      <c r="F61" s="285">
        <v>16000</v>
      </c>
      <c r="G61" s="291"/>
      <c r="H61" s="283"/>
      <c r="I61" s="284"/>
      <c r="J61" s="288"/>
      <c r="K61" s="282"/>
    </row>
    <row r="62" spans="1:11" s="76" customFormat="1" ht="30" customHeight="1">
      <c r="A62" s="276"/>
      <c r="B62" s="282">
        <v>57</v>
      </c>
      <c r="C62" s="283" t="s">
        <v>80</v>
      </c>
      <c r="D62" s="284">
        <v>2013</v>
      </c>
      <c r="E62" s="285">
        <v>23660.31</v>
      </c>
      <c r="F62" s="286"/>
      <c r="G62" s="291"/>
      <c r="H62" s="283"/>
      <c r="I62" s="284"/>
      <c r="J62" s="288"/>
      <c r="K62" s="282" t="s">
        <v>164</v>
      </c>
    </row>
    <row r="63" spans="1:11" s="76" customFormat="1" ht="30" customHeight="1">
      <c r="A63" s="276"/>
      <c r="B63" s="282">
        <v>58</v>
      </c>
      <c r="C63" s="283" t="s">
        <v>82</v>
      </c>
      <c r="D63" s="292">
        <v>2013</v>
      </c>
      <c r="E63" s="285">
        <v>22148.880000000001</v>
      </c>
      <c r="F63" s="286"/>
      <c r="G63" s="291"/>
      <c r="H63" s="283"/>
      <c r="I63" s="284">
        <v>2013</v>
      </c>
      <c r="J63" s="288"/>
      <c r="K63" s="282" t="s">
        <v>165</v>
      </c>
    </row>
    <row r="64" spans="1:11" s="76" customFormat="1" ht="30" customHeight="1">
      <c r="A64" s="276"/>
      <c r="B64" s="282">
        <v>59</v>
      </c>
      <c r="C64" s="283" t="s">
        <v>83</v>
      </c>
      <c r="D64" s="292">
        <v>2012</v>
      </c>
      <c r="E64" s="285"/>
      <c r="F64" s="293">
        <v>17000</v>
      </c>
      <c r="G64" s="284"/>
      <c r="H64" s="283"/>
      <c r="I64" s="284">
        <v>2013</v>
      </c>
      <c r="J64" s="288"/>
      <c r="K64" s="282" t="s">
        <v>166</v>
      </c>
    </row>
    <row r="65" spans="1:11" s="76" customFormat="1" ht="30" customHeight="1">
      <c r="A65" s="276"/>
      <c r="B65" s="282">
        <v>60</v>
      </c>
      <c r="C65" s="283" t="s">
        <v>113</v>
      </c>
      <c r="D65" s="292">
        <v>2012</v>
      </c>
      <c r="E65" s="285"/>
      <c r="F65" s="293">
        <v>13500</v>
      </c>
      <c r="G65" s="284"/>
      <c r="H65" s="283"/>
      <c r="I65" s="284">
        <v>2013</v>
      </c>
      <c r="J65" s="288"/>
      <c r="K65" s="282"/>
    </row>
    <row r="66" spans="1:11" s="76" customFormat="1" ht="30" customHeight="1">
      <c r="A66" s="276"/>
      <c r="B66" s="282">
        <v>61</v>
      </c>
      <c r="C66" s="283" t="s">
        <v>193</v>
      </c>
      <c r="D66" s="292">
        <v>2011</v>
      </c>
      <c r="E66" s="285"/>
      <c r="F66" s="293">
        <v>18400</v>
      </c>
      <c r="G66" s="284"/>
      <c r="H66" s="283"/>
      <c r="I66" s="284"/>
      <c r="J66" s="288" t="s">
        <v>145</v>
      </c>
      <c r="K66" s="282" t="s">
        <v>167</v>
      </c>
    </row>
    <row r="67" spans="1:11" s="76" customFormat="1" ht="30" customHeight="1">
      <c r="A67" s="276"/>
      <c r="B67" s="282">
        <v>62</v>
      </c>
      <c r="C67" s="283" t="s">
        <v>194</v>
      </c>
      <c r="D67" s="292">
        <v>2014</v>
      </c>
      <c r="E67" s="285">
        <v>15021.33</v>
      </c>
      <c r="F67" s="293"/>
      <c r="G67" s="284"/>
      <c r="H67" s="283"/>
      <c r="I67" s="284"/>
      <c r="J67" s="288"/>
      <c r="K67" s="282"/>
    </row>
    <row r="68" spans="1:11" s="76" customFormat="1" ht="30" customHeight="1">
      <c r="A68" s="276"/>
      <c r="B68" s="282">
        <v>63</v>
      </c>
      <c r="C68" s="283" t="s">
        <v>195</v>
      </c>
      <c r="D68" s="292">
        <v>2014</v>
      </c>
      <c r="E68" s="285">
        <v>15021.33</v>
      </c>
      <c r="F68" s="293"/>
      <c r="G68" s="284"/>
      <c r="H68" s="283"/>
      <c r="I68" s="284"/>
      <c r="J68" s="288"/>
      <c r="K68" s="282"/>
    </row>
    <row r="69" spans="1:11" s="76" customFormat="1" ht="30" customHeight="1">
      <c r="A69" s="276"/>
      <c r="B69" s="282">
        <v>64</v>
      </c>
      <c r="C69" s="283" t="s">
        <v>196</v>
      </c>
      <c r="D69" s="292">
        <v>2014</v>
      </c>
      <c r="E69" s="285">
        <v>15021.33</v>
      </c>
      <c r="F69" s="293"/>
      <c r="G69" s="284"/>
      <c r="H69" s="283"/>
      <c r="I69" s="284"/>
      <c r="J69" s="288"/>
      <c r="K69" s="282"/>
    </row>
    <row r="70" spans="1:11" s="76" customFormat="1" ht="30" customHeight="1">
      <c r="A70" s="276"/>
      <c r="B70" s="282">
        <v>65</v>
      </c>
      <c r="C70" s="283" t="s">
        <v>197</v>
      </c>
      <c r="D70" s="292">
        <v>2014</v>
      </c>
      <c r="E70" s="285">
        <v>15021.33</v>
      </c>
      <c r="F70" s="293"/>
      <c r="G70" s="284"/>
      <c r="H70" s="283"/>
      <c r="I70" s="284"/>
      <c r="J70" s="288"/>
      <c r="K70" s="282"/>
    </row>
    <row r="71" spans="1:11" s="76" customFormat="1" ht="30" customHeight="1">
      <c r="A71" s="276"/>
      <c r="B71" s="282">
        <v>66</v>
      </c>
      <c r="C71" s="283" t="s">
        <v>198</v>
      </c>
      <c r="D71" s="292">
        <v>2014</v>
      </c>
      <c r="E71" s="285">
        <v>15021.33</v>
      </c>
      <c r="F71" s="293"/>
      <c r="G71" s="284"/>
      <c r="H71" s="283"/>
      <c r="I71" s="284"/>
      <c r="J71" s="288"/>
      <c r="K71" s="282"/>
    </row>
    <row r="72" spans="1:11" s="76" customFormat="1" ht="30" customHeight="1">
      <c r="A72" s="276"/>
      <c r="B72" s="282">
        <v>67</v>
      </c>
      <c r="C72" s="283" t="s">
        <v>199</v>
      </c>
      <c r="D72" s="292">
        <v>2014</v>
      </c>
      <c r="E72" s="285">
        <v>99677.99</v>
      </c>
      <c r="F72" s="293"/>
      <c r="G72" s="284"/>
      <c r="H72" s="283"/>
      <c r="I72" s="284"/>
      <c r="J72" s="288"/>
      <c r="K72" s="282"/>
    </row>
    <row r="73" spans="1:11" s="76" customFormat="1" ht="30" customHeight="1">
      <c r="A73" s="276"/>
      <c r="B73" s="282">
        <v>68</v>
      </c>
      <c r="C73" s="283" t="s">
        <v>200</v>
      </c>
      <c r="D73" s="292">
        <v>2014</v>
      </c>
      <c r="E73" s="285">
        <v>32000</v>
      </c>
      <c r="F73" s="293"/>
      <c r="G73" s="284"/>
      <c r="H73" s="283"/>
      <c r="I73" s="284"/>
      <c r="J73" s="288"/>
      <c r="K73" s="282"/>
    </row>
    <row r="74" spans="1:11" s="76" customFormat="1" ht="30" customHeight="1">
      <c r="A74" s="276"/>
      <c r="B74" s="282">
        <v>69</v>
      </c>
      <c r="C74" s="283" t="s">
        <v>201</v>
      </c>
      <c r="D74" s="292">
        <v>2014</v>
      </c>
      <c r="E74" s="285">
        <v>19700</v>
      </c>
      <c r="F74" s="293"/>
      <c r="G74" s="284"/>
      <c r="H74" s="283"/>
      <c r="I74" s="284"/>
      <c r="J74" s="288"/>
      <c r="K74" s="282"/>
    </row>
    <row r="75" spans="1:11" s="76" customFormat="1" ht="30" customHeight="1">
      <c r="A75" s="276"/>
      <c r="B75" s="282">
        <v>70</v>
      </c>
      <c r="C75" s="283" t="s">
        <v>202</v>
      </c>
      <c r="D75" s="292">
        <v>2014</v>
      </c>
      <c r="E75" s="285">
        <v>19700</v>
      </c>
      <c r="F75" s="293"/>
      <c r="G75" s="284"/>
      <c r="H75" s="283"/>
      <c r="I75" s="284"/>
      <c r="J75" s="288"/>
      <c r="K75" s="282"/>
    </row>
    <row r="76" spans="1:11" s="76" customFormat="1" ht="30" customHeight="1">
      <c r="A76" s="276"/>
      <c r="B76" s="282">
        <v>71</v>
      </c>
      <c r="C76" s="283" t="s">
        <v>226</v>
      </c>
      <c r="D76" s="292">
        <v>2016</v>
      </c>
      <c r="E76" s="285">
        <v>10000</v>
      </c>
      <c r="F76" s="293"/>
      <c r="G76" s="284"/>
      <c r="H76" s="283"/>
      <c r="I76" s="284"/>
      <c r="J76" s="288"/>
      <c r="K76" s="282"/>
    </row>
    <row r="77" spans="1:11" s="76" customFormat="1" ht="30" customHeight="1">
      <c r="A77" s="276"/>
      <c r="B77" s="282">
        <v>72</v>
      </c>
      <c r="C77" s="283" t="s">
        <v>203</v>
      </c>
      <c r="D77" s="292" t="s">
        <v>204</v>
      </c>
      <c r="E77" s="285">
        <v>230000</v>
      </c>
      <c r="F77" s="293"/>
      <c r="G77" s="284"/>
      <c r="H77" s="283"/>
      <c r="I77" s="284"/>
      <c r="J77" s="288"/>
      <c r="K77" s="282"/>
    </row>
    <row r="78" spans="1:11" s="76" customFormat="1" ht="30" customHeight="1">
      <c r="A78" s="276"/>
      <c r="B78" s="282">
        <v>73</v>
      </c>
      <c r="C78" s="289" t="s">
        <v>205</v>
      </c>
      <c r="D78" s="292">
        <v>2014</v>
      </c>
      <c r="E78" s="285">
        <v>43500</v>
      </c>
      <c r="F78" s="293"/>
      <c r="G78" s="284"/>
      <c r="H78" s="283"/>
      <c r="I78" s="284"/>
      <c r="J78" s="288"/>
      <c r="K78" s="282"/>
    </row>
    <row r="79" spans="1:11" s="76" customFormat="1" ht="30" customHeight="1">
      <c r="A79" s="276"/>
      <c r="B79" s="282">
        <v>74</v>
      </c>
      <c r="C79" s="283" t="s">
        <v>138</v>
      </c>
      <c r="D79" s="292">
        <v>2012</v>
      </c>
      <c r="E79" s="285">
        <v>30000</v>
      </c>
      <c r="F79" s="286"/>
      <c r="G79" s="284"/>
      <c r="H79" s="283"/>
      <c r="I79" s="284"/>
      <c r="J79" s="288" t="s">
        <v>145</v>
      </c>
      <c r="K79" s="282" t="s">
        <v>84</v>
      </c>
    </row>
    <row r="80" spans="1:11" s="76" customFormat="1" ht="30" customHeight="1">
      <c r="A80" s="276"/>
      <c r="B80" s="282">
        <v>75</v>
      </c>
      <c r="C80" s="283" t="s">
        <v>206</v>
      </c>
      <c r="D80" s="292">
        <v>2010</v>
      </c>
      <c r="E80" s="285">
        <v>91533</v>
      </c>
      <c r="F80" s="286"/>
      <c r="G80" s="284"/>
      <c r="H80" s="283"/>
      <c r="I80" s="284"/>
      <c r="J80" s="288" t="s">
        <v>145</v>
      </c>
      <c r="K80" s="282"/>
    </row>
    <row r="81" spans="1:11" s="76" customFormat="1" ht="30" customHeight="1">
      <c r="A81" s="276"/>
      <c r="B81" s="282">
        <v>76</v>
      </c>
      <c r="C81" s="283" t="s">
        <v>131</v>
      </c>
      <c r="D81" s="292">
        <v>2010</v>
      </c>
      <c r="E81" s="285">
        <v>285947</v>
      </c>
      <c r="F81" s="294"/>
      <c r="G81" s="295"/>
      <c r="H81" s="283"/>
      <c r="I81" s="284"/>
      <c r="J81" s="288" t="s">
        <v>146</v>
      </c>
      <c r="K81" s="282"/>
    </row>
    <row r="82" spans="1:11" s="76" customFormat="1" ht="30" customHeight="1">
      <c r="A82" s="276"/>
      <c r="B82" s="282">
        <v>77</v>
      </c>
      <c r="C82" s="283" t="s">
        <v>114</v>
      </c>
      <c r="D82" s="292">
        <v>2010</v>
      </c>
      <c r="E82" s="285">
        <v>6006</v>
      </c>
      <c r="F82" s="286"/>
      <c r="G82" s="296"/>
      <c r="H82" s="283"/>
      <c r="I82" s="284"/>
      <c r="J82" s="288" t="s">
        <v>147</v>
      </c>
      <c r="K82" s="282"/>
    </row>
    <row r="83" spans="1:11" s="76" customFormat="1" ht="30" customHeight="1">
      <c r="A83" s="276"/>
      <c r="B83" s="282">
        <v>78</v>
      </c>
      <c r="C83" s="283" t="s">
        <v>115</v>
      </c>
      <c r="D83" s="292">
        <v>2010</v>
      </c>
      <c r="E83" s="285">
        <v>876909</v>
      </c>
      <c r="F83" s="286"/>
      <c r="G83" s="284"/>
      <c r="H83" s="283"/>
      <c r="I83" s="284"/>
      <c r="J83" s="288" t="s">
        <v>148</v>
      </c>
      <c r="K83" s="282"/>
    </row>
    <row r="84" spans="1:11" s="76" customFormat="1" ht="30" customHeight="1">
      <c r="A84" s="276"/>
      <c r="B84" s="282">
        <v>79</v>
      </c>
      <c r="C84" s="283" t="s">
        <v>116</v>
      </c>
      <c r="D84" s="292">
        <v>2010</v>
      </c>
      <c r="E84" s="285">
        <v>161925.6</v>
      </c>
      <c r="F84" s="286"/>
      <c r="G84" s="284"/>
      <c r="H84" s="283"/>
      <c r="I84" s="284"/>
      <c r="J84" s="288"/>
      <c r="K84" s="282"/>
    </row>
    <row r="85" spans="1:11" s="76" customFormat="1" ht="30" customHeight="1">
      <c r="A85" s="276"/>
      <c r="B85" s="282">
        <v>80</v>
      </c>
      <c r="C85" s="283" t="s">
        <v>117</v>
      </c>
      <c r="D85" s="292">
        <v>2010</v>
      </c>
      <c r="E85" s="285">
        <v>22115</v>
      </c>
      <c r="F85" s="286"/>
      <c r="G85" s="284"/>
      <c r="H85" s="283"/>
      <c r="I85" s="284"/>
      <c r="J85" s="288" t="s">
        <v>145</v>
      </c>
      <c r="K85" s="282"/>
    </row>
    <row r="86" spans="1:11" s="76" customFormat="1" ht="30" customHeight="1">
      <c r="A86" s="276"/>
      <c r="B86" s="282">
        <v>81</v>
      </c>
      <c r="C86" s="283" t="s">
        <v>118</v>
      </c>
      <c r="D86" s="292">
        <v>2013</v>
      </c>
      <c r="E86" s="285">
        <v>253617.17</v>
      </c>
      <c r="F86" s="286"/>
      <c r="G86" s="284">
        <v>76.8</v>
      </c>
      <c r="H86" s="283"/>
      <c r="I86" s="284"/>
      <c r="J86" s="288" t="s">
        <v>553</v>
      </c>
      <c r="K86" s="282" t="s">
        <v>168</v>
      </c>
    </row>
    <row r="87" spans="1:11" s="76" customFormat="1" ht="30" customHeight="1">
      <c r="A87" s="276"/>
      <c r="B87" s="282">
        <v>82</v>
      </c>
      <c r="C87" s="283" t="s">
        <v>207</v>
      </c>
      <c r="D87" s="292">
        <v>2013</v>
      </c>
      <c r="E87" s="297">
        <v>79560</v>
      </c>
      <c r="F87" s="286"/>
      <c r="G87" s="284"/>
      <c r="H87" s="283"/>
      <c r="I87" s="284"/>
      <c r="J87" s="288"/>
      <c r="K87" s="282"/>
    </row>
    <row r="88" spans="1:11" s="76" customFormat="1" ht="30" customHeight="1">
      <c r="A88" s="290"/>
      <c r="B88" s="282">
        <v>83</v>
      </c>
      <c r="C88" s="289" t="s">
        <v>119</v>
      </c>
      <c r="D88" s="292">
        <v>2010</v>
      </c>
      <c r="E88" s="298">
        <v>24555</v>
      </c>
      <c r="F88" s="286"/>
      <c r="G88" s="284"/>
      <c r="H88" s="283"/>
      <c r="I88" s="284"/>
      <c r="J88" s="288"/>
      <c r="K88" s="282"/>
    </row>
    <row r="89" spans="1:11" s="76" customFormat="1" ht="30" customHeight="1">
      <c r="A89" s="276"/>
      <c r="B89" s="282">
        <v>84</v>
      </c>
      <c r="C89" s="289" t="s">
        <v>120</v>
      </c>
      <c r="D89" s="292">
        <v>2010</v>
      </c>
      <c r="E89" s="298">
        <v>197741.87</v>
      </c>
      <c r="F89" s="286"/>
      <c r="G89" s="284"/>
      <c r="H89" s="283"/>
      <c r="I89" s="284"/>
      <c r="J89" s="288" t="s">
        <v>145</v>
      </c>
      <c r="K89" s="282"/>
    </row>
    <row r="90" spans="1:11" s="76" customFormat="1" ht="30" customHeight="1">
      <c r="A90" s="276"/>
      <c r="B90" s="282">
        <v>85</v>
      </c>
      <c r="C90" s="289" t="s">
        <v>121</v>
      </c>
      <c r="D90" s="292">
        <v>2010</v>
      </c>
      <c r="E90" s="298">
        <v>39599.800000000003</v>
      </c>
      <c r="F90" s="286"/>
      <c r="G90" s="284"/>
      <c r="H90" s="283"/>
      <c r="I90" s="284"/>
      <c r="J90" s="288"/>
      <c r="K90" s="282"/>
    </row>
    <row r="91" spans="1:11" s="76" customFormat="1" ht="30" customHeight="1">
      <c r="A91" s="276"/>
      <c r="B91" s="282">
        <v>86</v>
      </c>
      <c r="C91" s="289" t="s">
        <v>208</v>
      </c>
      <c r="D91" s="292">
        <v>2012</v>
      </c>
      <c r="E91" s="298">
        <v>89123.75</v>
      </c>
      <c r="F91" s="286"/>
      <c r="G91" s="284"/>
      <c r="H91" s="283"/>
      <c r="I91" s="284"/>
      <c r="J91" s="288"/>
      <c r="K91" s="282"/>
    </row>
    <row r="92" spans="1:11" s="76" customFormat="1" ht="30" customHeight="1">
      <c r="A92" s="276"/>
      <c r="B92" s="282">
        <v>87</v>
      </c>
      <c r="C92" s="289" t="s">
        <v>122</v>
      </c>
      <c r="D92" s="292">
        <v>2010</v>
      </c>
      <c r="E92" s="298">
        <v>828688.9</v>
      </c>
      <c r="F92" s="286"/>
      <c r="G92" s="284"/>
      <c r="H92" s="283"/>
      <c r="I92" s="284"/>
      <c r="J92" s="288"/>
      <c r="K92" s="282"/>
    </row>
    <row r="93" spans="1:11" s="76" customFormat="1" ht="30" customHeight="1">
      <c r="A93" s="276"/>
      <c r="B93" s="282">
        <v>88</v>
      </c>
      <c r="C93" s="289" t="s">
        <v>123</v>
      </c>
      <c r="D93" s="292">
        <v>2010</v>
      </c>
      <c r="E93" s="298">
        <v>117058.32</v>
      </c>
      <c r="F93" s="286"/>
      <c r="G93" s="284"/>
      <c r="H93" s="283"/>
      <c r="I93" s="284"/>
      <c r="J93" s="288"/>
      <c r="K93" s="282"/>
    </row>
    <row r="94" spans="1:11" s="76" customFormat="1" ht="30" customHeight="1">
      <c r="A94" s="276"/>
      <c r="B94" s="282">
        <v>89</v>
      </c>
      <c r="C94" s="289" t="s">
        <v>124</v>
      </c>
      <c r="D94" s="292">
        <v>2010</v>
      </c>
      <c r="E94" s="298">
        <v>133365.69</v>
      </c>
      <c r="F94" s="286"/>
      <c r="G94" s="284"/>
      <c r="H94" s="283"/>
      <c r="I94" s="284"/>
      <c r="J94" s="288"/>
      <c r="K94" s="282"/>
    </row>
    <row r="95" spans="1:11" s="76" customFormat="1" ht="30" customHeight="1">
      <c r="A95" s="276"/>
      <c r="B95" s="282">
        <v>90</v>
      </c>
      <c r="C95" s="289" t="s">
        <v>132</v>
      </c>
      <c r="D95" s="292">
        <v>2010</v>
      </c>
      <c r="E95" s="298">
        <f>4*173091</f>
        <v>692364</v>
      </c>
      <c r="F95" s="286"/>
      <c r="G95" s="284"/>
      <c r="H95" s="283"/>
      <c r="I95" s="284"/>
      <c r="J95" s="288"/>
      <c r="K95" s="282"/>
    </row>
    <row r="96" spans="1:11" s="76" customFormat="1" ht="30" customHeight="1">
      <c r="A96" s="276"/>
      <c r="B96" s="282">
        <v>91</v>
      </c>
      <c r="C96" s="289" t="s">
        <v>125</v>
      </c>
      <c r="D96" s="292">
        <v>2010</v>
      </c>
      <c r="E96" s="298">
        <v>42017</v>
      </c>
      <c r="F96" s="286"/>
      <c r="G96" s="284"/>
      <c r="H96" s="283"/>
      <c r="I96" s="284"/>
      <c r="J96" s="288"/>
      <c r="K96" s="282"/>
    </row>
    <row r="97" spans="1:256" s="76" customFormat="1" ht="30" customHeight="1">
      <c r="A97" s="276"/>
      <c r="B97" s="282">
        <v>92</v>
      </c>
      <c r="C97" s="289" t="s">
        <v>126</v>
      </c>
      <c r="D97" s="292">
        <v>2010</v>
      </c>
      <c r="E97" s="298">
        <v>9303</v>
      </c>
      <c r="F97" s="286"/>
      <c r="G97" s="291"/>
      <c r="H97" s="283"/>
      <c r="I97" s="284"/>
      <c r="J97" s="288"/>
      <c r="K97" s="282"/>
    </row>
    <row r="98" spans="1:256" s="76" customFormat="1" ht="30" customHeight="1">
      <c r="A98" s="299"/>
      <c r="B98" s="282">
        <v>93</v>
      </c>
      <c r="C98" s="300" t="s">
        <v>221</v>
      </c>
      <c r="D98" s="282" t="s">
        <v>222</v>
      </c>
      <c r="E98" s="298"/>
      <c r="F98" s="301">
        <v>96587</v>
      </c>
      <c r="G98" s="282">
        <v>54.6</v>
      </c>
      <c r="H98" s="283"/>
      <c r="I98" s="284"/>
      <c r="J98" s="302" t="s">
        <v>554</v>
      </c>
      <c r="K98" s="282"/>
    </row>
    <row r="99" spans="1:256" s="76" customFormat="1" ht="30" customHeight="1">
      <c r="A99" s="299"/>
      <c r="B99" s="282">
        <v>94</v>
      </c>
      <c r="C99" s="300" t="s">
        <v>555</v>
      </c>
      <c r="D99" s="282" t="s">
        <v>223</v>
      </c>
      <c r="E99" s="298"/>
      <c r="F99" s="301" t="s">
        <v>224</v>
      </c>
      <c r="G99" s="282">
        <v>53.45</v>
      </c>
      <c r="H99" s="283"/>
      <c r="I99" s="284"/>
      <c r="J99" s="302" t="s">
        <v>225</v>
      </c>
      <c r="K99" s="282"/>
    </row>
    <row r="100" spans="1:256" s="76" customFormat="1" ht="30" customHeight="1">
      <c r="A100" s="299"/>
      <c r="B100" s="282">
        <v>95</v>
      </c>
      <c r="C100" s="303" t="s">
        <v>325</v>
      </c>
      <c r="D100" s="282"/>
      <c r="E100" s="298">
        <v>311000</v>
      </c>
      <c r="F100" s="301"/>
      <c r="G100" s="282"/>
      <c r="H100" s="283"/>
      <c r="I100" s="284"/>
      <c r="J100" s="302"/>
      <c r="K100" s="282"/>
    </row>
    <row r="101" spans="1:256" s="76" customFormat="1" ht="30" customHeight="1">
      <c r="A101" s="299"/>
      <c r="B101" s="282">
        <v>96</v>
      </c>
      <c r="C101" s="303" t="s">
        <v>556</v>
      </c>
      <c r="D101" s="282"/>
      <c r="E101" s="298">
        <v>27144</v>
      </c>
      <c r="F101" s="301"/>
      <c r="G101" s="282"/>
      <c r="H101" s="283"/>
      <c r="I101" s="284"/>
      <c r="J101" s="302"/>
      <c r="K101" s="282"/>
    </row>
    <row r="102" spans="1:256" s="76" customFormat="1" ht="30" customHeight="1">
      <c r="A102" s="299"/>
      <c r="B102" s="282">
        <v>97</v>
      </c>
      <c r="C102" s="300" t="s">
        <v>326</v>
      </c>
      <c r="D102" s="282"/>
      <c r="E102" s="298">
        <v>3420</v>
      </c>
      <c r="F102" s="301"/>
      <c r="G102" s="282"/>
      <c r="H102" s="283"/>
      <c r="I102" s="284"/>
      <c r="J102" s="302"/>
      <c r="K102" s="282"/>
    </row>
    <row r="103" spans="1:256" s="76" customFormat="1" ht="30" customHeight="1">
      <c r="B103" s="339" t="s">
        <v>75</v>
      </c>
      <c r="C103" s="339"/>
      <c r="D103" s="339"/>
      <c r="E103" s="304">
        <f>SUM(E6:E102)</f>
        <v>8599183.7699999996</v>
      </c>
      <c r="F103" s="305">
        <f>SUM(F6:F102)</f>
        <v>11124908.220000001</v>
      </c>
      <c r="G103" s="306"/>
      <c r="H103" s="307"/>
      <c r="I103" s="308"/>
      <c r="J103" s="309"/>
      <c r="K103" s="310"/>
    </row>
    <row r="104" spans="1:256" ht="30" customHeight="1">
      <c r="A104" s="66"/>
      <c r="B104" s="90" t="s">
        <v>87</v>
      </c>
      <c r="C104" s="336" t="s">
        <v>25</v>
      </c>
      <c r="D104" s="336"/>
      <c r="E104" s="336"/>
      <c r="F104" s="336"/>
      <c r="G104" s="336"/>
      <c r="H104" s="336"/>
      <c r="I104" s="23"/>
      <c r="J104" s="229"/>
      <c r="K104" s="50" t="s">
        <v>173</v>
      </c>
      <c r="L104" s="24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67"/>
      <c r="GI104" s="67"/>
      <c r="GJ104" s="67"/>
      <c r="GK104" s="67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67"/>
      <c r="IS104" s="67"/>
      <c r="IT104" s="67"/>
      <c r="IU104" s="67"/>
      <c r="IV104" s="67"/>
    </row>
    <row r="105" spans="1:256" ht="30" customHeight="1">
      <c r="A105" s="213"/>
      <c r="B105" s="83">
        <v>1</v>
      </c>
      <c r="C105" s="91" t="s">
        <v>99</v>
      </c>
      <c r="D105" s="35"/>
      <c r="E105" s="36">
        <v>4723697.1900000004</v>
      </c>
      <c r="F105" s="183"/>
      <c r="G105" s="261"/>
      <c r="H105" s="92"/>
      <c r="I105" s="39"/>
      <c r="J105" s="228" t="s">
        <v>169</v>
      </c>
      <c r="K105" s="224" t="s">
        <v>98</v>
      </c>
      <c r="L105" s="93"/>
      <c r="M105" s="89"/>
    </row>
    <row r="106" spans="1:256" ht="30" customHeight="1">
      <c r="A106" s="213"/>
      <c r="B106" s="83">
        <v>2</v>
      </c>
      <c r="C106" s="214" t="s">
        <v>210</v>
      </c>
      <c r="D106" s="39">
        <v>2014</v>
      </c>
      <c r="E106" s="215">
        <v>19960</v>
      </c>
      <c r="F106" s="183"/>
      <c r="G106" s="261"/>
      <c r="H106" s="92"/>
      <c r="I106" s="39"/>
      <c r="J106" s="228"/>
      <c r="K106" s="224"/>
      <c r="L106" s="93"/>
      <c r="M106" s="89"/>
    </row>
    <row r="107" spans="1:256" ht="30" customHeight="1">
      <c r="B107" s="329" t="s">
        <v>75</v>
      </c>
      <c r="C107" s="329"/>
      <c r="D107" s="329"/>
      <c r="E107" s="85">
        <f>SUM(E105:E106)</f>
        <v>4743657.1900000004</v>
      </c>
      <c r="F107" s="184"/>
      <c r="G107" s="262"/>
      <c r="H107" s="32"/>
      <c r="I107" s="33"/>
      <c r="J107" s="230"/>
      <c r="K107" s="225"/>
    </row>
    <row r="108" spans="1:256" ht="30" customHeight="1">
      <c r="B108" s="90" t="s">
        <v>89</v>
      </c>
      <c r="C108" s="331" t="s">
        <v>26</v>
      </c>
      <c r="D108" s="331"/>
      <c r="E108" s="331"/>
      <c r="F108" s="331"/>
      <c r="G108" s="331"/>
      <c r="H108" s="331"/>
      <c r="I108" s="23"/>
      <c r="J108" s="229"/>
      <c r="K108" s="50" t="s">
        <v>174</v>
      </c>
    </row>
    <row r="109" spans="1:256" ht="30" customHeight="1">
      <c r="B109" s="83">
        <v>1</v>
      </c>
      <c r="C109" s="34" t="s">
        <v>99</v>
      </c>
      <c r="D109" s="35"/>
      <c r="E109" s="36">
        <v>1742788.69</v>
      </c>
      <c r="F109" s="37"/>
      <c r="G109" s="261"/>
      <c r="H109" s="38"/>
      <c r="I109" s="39"/>
      <c r="J109" s="231" t="s">
        <v>170</v>
      </c>
      <c r="K109" s="224" t="s">
        <v>100</v>
      </c>
    </row>
    <row r="110" spans="1:256" ht="30" customHeight="1">
      <c r="B110" s="329" t="s">
        <v>75</v>
      </c>
      <c r="C110" s="329"/>
      <c r="D110" s="329"/>
      <c r="E110" s="30">
        <f>SUM(E109)</f>
        <v>1742788.69</v>
      </c>
      <c r="F110" s="185"/>
      <c r="G110" s="262"/>
      <c r="H110" s="32"/>
      <c r="I110" s="33"/>
      <c r="J110" s="230"/>
      <c r="K110" s="225"/>
    </row>
    <row r="111" spans="1:256" s="76" customFormat="1" ht="30" customHeight="1">
      <c r="A111" s="276"/>
      <c r="B111" s="318" t="s">
        <v>91</v>
      </c>
      <c r="C111" s="335" t="s">
        <v>90</v>
      </c>
      <c r="D111" s="335"/>
      <c r="E111" s="335"/>
      <c r="F111" s="335"/>
      <c r="G111" s="335"/>
      <c r="H111" s="335"/>
      <c r="I111" s="278"/>
      <c r="J111" s="319"/>
      <c r="K111" s="280" t="s">
        <v>176</v>
      </c>
    </row>
    <row r="112" spans="1:256" s="76" customFormat="1" ht="30" customHeight="1">
      <c r="A112" s="276"/>
      <c r="B112" s="282">
        <v>1</v>
      </c>
      <c r="C112" s="283" t="s">
        <v>557</v>
      </c>
      <c r="D112" s="320"/>
      <c r="E112" s="312">
        <v>21163.4</v>
      </c>
      <c r="F112" s="320"/>
      <c r="G112" s="320"/>
      <c r="H112" s="320"/>
      <c r="I112" s="278"/>
      <c r="J112" s="319"/>
      <c r="K112" s="280"/>
    </row>
    <row r="113" spans="1:256" s="76" customFormat="1" ht="30" customHeight="1">
      <c r="A113" s="276"/>
      <c r="B113" s="282">
        <v>2</v>
      </c>
      <c r="C113" s="283" t="s">
        <v>558</v>
      </c>
      <c r="D113" s="320"/>
      <c r="E113" s="312">
        <v>23744.32</v>
      </c>
      <c r="F113" s="320"/>
      <c r="G113" s="320"/>
      <c r="H113" s="320"/>
      <c r="I113" s="278"/>
      <c r="J113" s="319"/>
      <c r="K113" s="280"/>
    </row>
    <row r="114" spans="1:256" s="76" customFormat="1" ht="30" customHeight="1">
      <c r="A114" s="276"/>
      <c r="B114" s="282">
        <v>3</v>
      </c>
      <c r="C114" s="303" t="s">
        <v>99</v>
      </c>
      <c r="D114" s="311"/>
      <c r="E114" s="312">
        <v>1082950.54</v>
      </c>
      <c r="F114" s="313"/>
      <c r="G114" s="314"/>
      <c r="H114" s="315"/>
      <c r="I114" s="314"/>
      <c r="J114" s="316"/>
      <c r="K114" s="317" t="s">
        <v>175</v>
      </c>
    </row>
    <row r="115" spans="1:256" s="76" customFormat="1" ht="30" customHeight="1">
      <c r="A115" s="276"/>
      <c r="B115" s="337" t="s">
        <v>75</v>
      </c>
      <c r="C115" s="337"/>
      <c r="D115" s="337"/>
      <c r="E115" s="321">
        <f>SUM(E112:E114)</f>
        <v>1127858.26</v>
      </c>
      <c r="F115" s="322"/>
      <c r="G115" s="323"/>
      <c r="H115" s="324"/>
      <c r="I115" s="325"/>
      <c r="J115" s="326"/>
      <c r="K115" s="323"/>
    </row>
    <row r="116" spans="1:256" ht="30" customHeight="1">
      <c r="A116" s="42"/>
      <c r="B116" s="90" t="s">
        <v>93</v>
      </c>
      <c r="C116" s="336" t="s">
        <v>27</v>
      </c>
      <c r="D116" s="336"/>
      <c r="E116" s="336"/>
      <c r="F116" s="336"/>
      <c r="G116" s="336"/>
      <c r="H116" s="336"/>
      <c r="I116" s="23"/>
      <c r="J116" s="229"/>
      <c r="K116" s="50" t="s">
        <v>177</v>
      </c>
    </row>
    <row r="117" spans="1:256" ht="30" customHeight="1">
      <c r="A117" s="213"/>
      <c r="B117" s="83">
        <v>1</v>
      </c>
      <c r="C117" s="91" t="s">
        <v>99</v>
      </c>
      <c r="D117" s="83"/>
      <c r="E117" s="96">
        <v>378907</v>
      </c>
      <c r="F117" s="41"/>
      <c r="G117" s="83"/>
      <c r="H117" s="84"/>
      <c r="I117" s="92"/>
      <c r="J117" s="232"/>
      <c r="K117" s="35" t="s">
        <v>101</v>
      </c>
    </row>
    <row r="118" spans="1:256" ht="30" customHeight="1">
      <c r="A118" s="213"/>
      <c r="B118" s="83">
        <v>2</v>
      </c>
      <c r="C118" s="92" t="s">
        <v>212</v>
      </c>
      <c r="D118" s="39"/>
      <c r="E118" s="216">
        <v>25763.599999999999</v>
      </c>
      <c r="F118" s="41"/>
      <c r="G118" s="83"/>
      <c r="H118" s="84"/>
      <c r="I118" s="92"/>
      <c r="J118" s="232"/>
      <c r="K118" s="35"/>
    </row>
    <row r="119" spans="1:256" ht="30" customHeight="1">
      <c r="A119" s="42"/>
      <c r="B119" s="329" t="s">
        <v>75</v>
      </c>
      <c r="C119" s="329"/>
      <c r="D119" s="329"/>
      <c r="E119" s="30">
        <f>SUM(E117:E118)</f>
        <v>404670.6</v>
      </c>
      <c r="F119" s="31"/>
      <c r="G119" s="262"/>
      <c r="H119" s="32"/>
      <c r="I119" s="33"/>
      <c r="J119" s="230"/>
      <c r="K119" s="225"/>
    </row>
    <row r="120" spans="1:256" ht="30" customHeight="1">
      <c r="B120" s="90" t="s">
        <v>95</v>
      </c>
      <c r="C120" s="331" t="s">
        <v>28</v>
      </c>
      <c r="D120" s="331"/>
      <c r="E120" s="331"/>
      <c r="F120" s="331"/>
      <c r="G120" s="331"/>
      <c r="H120" s="331"/>
      <c r="I120" s="23"/>
      <c r="J120" s="229"/>
      <c r="K120" s="50" t="s">
        <v>178</v>
      </c>
    </row>
    <row r="121" spans="1:256" ht="30" customHeight="1">
      <c r="B121" s="83">
        <v>1</v>
      </c>
      <c r="C121" s="29" t="s">
        <v>105</v>
      </c>
      <c r="D121" s="35"/>
      <c r="E121" s="327">
        <v>671595.02</v>
      </c>
      <c r="F121" s="41"/>
      <c r="G121" s="83"/>
      <c r="H121" s="38"/>
      <c r="I121" s="38"/>
      <c r="J121" s="232"/>
      <c r="K121" s="83" t="s">
        <v>106</v>
      </c>
    </row>
    <row r="122" spans="1:256" ht="30" customHeight="1">
      <c r="B122" s="329" t="s">
        <v>75</v>
      </c>
      <c r="C122" s="329"/>
      <c r="D122" s="329"/>
      <c r="E122" s="30">
        <f>SUM(E121)</f>
        <v>671595.02</v>
      </c>
      <c r="F122" s="31"/>
      <c r="G122" s="262"/>
      <c r="H122" s="32"/>
      <c r="I122" s="33"/>
      <c r="J122" s="230"/>
      <c r="K122" s="225"/>
    </row>
    <row r="123" spans="1:256" ht="30" customHeight="1">
      <c r="A123" s="95"/>
      <c r="B123" s="90" t="s">
        <v>96</v>
      </c>
      <c r="C123" s="331" t="s">
        <v>111</v>
      </c>
      <c r="D123" s="331"/>
      <c r="E123" s="331"/>
      <c r="F123" s="331"/>
      <c r="G123" s="331"/>
      <c r="H123" s="331"/>
      <c r="I123" s="81"/>
      <c r="J123" s="229"/>
      <c r="K123" s="50" t="s">
        <v>179</v>
      </c>
      <c r="L123" s="82"/>
      <c r="M123" s="76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  <c r="EG123" s="89"/>
      <c r="EH123" s="89"/>
      <c r="EI123" s="89"/>
      <c r="EJ123" s="89"/>
      <c r="EK123" s="89"/>
      <c r="EL123" s="89"/>
      <c r="EM123" s="89"/>
      <c r="EN123" s="89"/>
      <c r="EO123" s="89"/>
      <c r="EP123" s="89"/>
      <c r="EQ123" s="89"/>
      <c r="ER123" s="89"/>
      <c r="ES123" s="89"/>
      <c r="ET123" s="89"/>
      <c r="EU123" s="89"/>
      <c r="EV123" s="89"/>
      <c r="EW123" s="89"/>
      <c r="EX123" s="89"/>
      <c r="EY123" s="89"/>
      <c r="EZ123" s="89"/>
      <c r="FA123" s="89"/>
      <c r="FB123" s="89"/>
      <c r="FC123" s="89"/>
      <c r="FD123" s="89"/>
      <c r="FE123" s="89"/>
      <c r="FF123" s="89"/>
      <c r="FG123" s="89"/>
      <c r="FH123" s="89"/>
      <c r="FI123" s="89"/>
      <c r="FJ123" s="89"/>
      <c r="FK123" s="89"/>
      <c r="FL123" s="89"/>
      <c r="FM123" s="89"/>
      <c r="FN123" s="89"/>
      <c r="FO123" s="89"/>
      <c r="FP123" s="89"/>
      <c r="FQ123" s="89"/>
      <c r="FR123" s="89"/>
      <c r="FS123" s="89"/>
      <c r="FT123" s="89"/>
      <c r="FU123" s="89"/>
      <c r="FV123" s="89"/>
      <c r="FW123" s="89"/>
      <c r="FX123" s="89"/>
      <c r="FY123" s="89"/>
      <c r="FZ123" s="89"/>
      <c r="GA123" s="89"/>
      <c r="GB123" s="89"/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  <c r="GT123" s="89"/>
      <c r="GU123" s="89"/>
      <c r="GV123" s="89"/>
      <c r="GW123" s="89"/>
      <c r="GX123" s="89"/>
      <c r="GY123" s="89"/>
      <c r="GZ123" s="89"/>
      <c r="HA123" s="89"/>
      <c r="HB123" s="89"/>
      <c r="HC123" s="89"/>
      <c r="HD123" s="89"/>
      <c r="HE123" s="89"/>
      <c r="HF123" s="89"/>
      <c r="HG123" s="89"/>
      <c r="HH123" s="89"/>
      <c r="HI123" s="89"/>
      <c r="HJ123" s="89"/>
      <c r="HK123" s="89"/>
      <c r="HL123" s="89"/>
      <c r="HM123" s="89"/>
      <c r="HN123" s="89"/>
      <c r="HO123" s="89"/>
      <c r="HP123" s="89"/>
      <c r="HQ123" s="89"/>
      <c r="HR123" s="89"/>
      <c r="HS123" s="89"/>
      <c r="HT123" s="89"/>
      <c r="HU123" s="89"/>
      <c r="HV123" s="89"/>
      <c r="HW123" s="89"/>
      <c r="HX123" s="89"/>
      <c r="HY123" s="89"/>
      <c r="HZ123" s="89"/>
      <c r="IA123" s="89"/>
      <c r="IB123" s="89"/>
      <c r="IC123" s="89"/>
      <c r="ID123" s="89"/>
      <c r="IE123" s="89"/>
      <c r="IF123" s="89"/>
      <c r="IG123" s="89"/>
      <c r="IH123" s="89"/>
      <c r="II123" s="89"/>
      <c r="IJ123" s="89"/>
      <c r="IK123" s="89"/>
      <c r="IL123" s="89"/>
      <c r="IM123" s="89"/>
      <c r="IN123" s="89"/>
      <c r="IO123" s="89"/>
      <c r="IP123" s="89"/>
      <c r="IQ123" s="89"/>
      <c r="IR123" s="89"/>
      <c r="IS123" s="89"/>
      <c r="IT123" s="89"/>
      <c r="IU123" s="89"/>
      <c r="IV123" s="89"/>
    </row>
    <row r="124" spans="1:256" ht="30" customHeight="1">
      <c r="A124" s="95"/>
      <c r="B124" s="83">
        <v>1</v>
      </c>
      <c r="C124" s="91" t="s">
        <v>36</v>
      </c>
      <c r="D124" s="35"/>
      <c r="E124" s="96"/>
      <c r="F124" s="97"/>
      <c r="G124" s="83"/>
      <c r="H124" s="92"/>
      <c r="I124" s="92"/>
      <c r="J124" s="232"/>
      <c r="K124" s="35" t="s">
        <v>107</v>
      </c>
      <c r="L124" s="93"/>
      <c r="M124" s="89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  <c r="CJ124" s="76"/>
      <c r="CK124" s="76"/>
      <c r="CL124" s="76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6"/>
      <c r="DF124" s="76"/>
      <c r="DG124" s="76"/>
      <c r="DH124" s="76"/>
      <c r="DI124" s="76"/>
      <c r="DJ124" s="76"/>
      <c r="DK124" s="76"/>
      <c r="DL124" s="76"/>
      <c r="DM124" s="76"/>
      <c r="DN124" s="76"/>
      <c r="DO124" s="76"/>
      <c r="DP124" s="76"/>
      <c r="DQ124" s="76"/>
      <c r="DR124" s="76"/>
      <c r="DS124" s="76"/>
      <c r="DT124" s="76"/>
      <c r="DU124" s="76"/>
      <c r="DV124" s="76"/>
      <c r="DW124" s="76"/>
      <c r="DX124" s="76"/>
      <c r="DY124" s="76"/>
      <c r="DZ124" s="76"/>
      <c r="EA124" s="76"/>
      <c r="EB124" s="76"/>
      <c r="EC124" s="76"/>
      <c r="ED124" s="76"/>
      <c r="EE124" s="76"/>
      <c r="EF124" s="76"/>
      <c r="EG124" s="76"/>
      <c r="EH124" s="76"/>
      <c r="EI124" s="76"/>
      <c r="EJ124" s="76"/>
      <c r="EK124" s="76"/>
      <c r="EL124" s="76"/>
      <c r="EM124" s="76"/>
      <c r="EN124" s="76"/>
      <c r="EO124" s="76"/>
      <c r="EP124" s="76"/>
      <c r="EQ124" s="76"/>
      <c r="ER124" s="76"/>
      <c r="ES124" s="76"/>
      <c r="ET124" s="76"/>
      <c r="EU124" s="76"/>
      <c r="EV124" s="76"/>
      <c r="EW124" s="76"/>
      <c r="EX124" s="76"/>
      <c r="EY124" s="76"/>
      <c r="EZ124" s="76"/>
      <c r="FA124" s="76"/>
      <c r="FB124" s="76"/>
      <c r="FC124" s="76"/>
      <c r="FD124" s="76"/>
      <c r="FE124" s="76"/>
      <c r="FF124" s="76"/>
      <c r="FG124" s="76"/>
      <c r="FH124" s="76"/>
      <c r="FI124" s="76"/>
      <c r="FJ124" s="76"/>
      <c r="FK124" s="76"/>
      <c r="FL124" s="76"/>
      <c r="FM124" s="76"/>
      <c r="FN124" s="76"/>
      <c r="FO124" s="76"/>
      <c r="FP124" s="76"/>
      <c r="FQ124" s="76"/>
      <c r="FR124" s="76"/>
      <c r="FS124" s="76"/>
      <c r="FT124" s="76"/>
      <c r="FU124" s="76"/>
      <c r="FV124" s="76"/>
      <c r="FW124" s="76"/>
      <c r="FX124" s="76"/>
      <c r="FY124" s="76"/>
      <c r="FZ124" s="76"/>
      <c r="GA124" s="76"/>
      <c r="GB124" s="76"/>
      <c r="GC124" s="76"/>
      <c r="GD124" s="76"/>
      <c r="GE124" s="76"/>
      <c r="GF124" s="76"/>
      <c r="GG124" s="76"/>
      <c r="GH124" s="76"/>
      <c r="GI124" s="76"/>
      <c r="GJ124" s="76"/>
      <c r="GK124" s="76"/>
      <c r="GL124" s="76"/>
      <c r="GM124" s="76"/>
      <c r="GN124" s="76"/>
      <c r="GO124" s="76"/>
      <c r="GP124" s="76"/>
      <c r="GQ124" s="76"/>
      <c r="GR124" s="76"/>
      <c r="GS124" s="76"/>
      <c r="GT124" s="76"/>
      <c r="GU124" s="76"/>
      <c r="GV124" s="76"/>
      <c r="GW124" s="76"/>
      <c r="GX124" s="76"/>
      <c r="GY124" s="76"/>
      <c r="GZ124" s="76"/>
      <c r="HA124" s="76"/>
      <c r="HB124" s="76"/>
      <c r="HC124" s="76"/>
      <c r="HD124" s="76"/>
      <c r="HE124" s="76"/>
      <c r="HF124" s="76"/>
      <c r="HG124" s="76"/>
      <c r="HH124" s="76"/>
      <c r="HI124" s="76"/>
      <c r="HJ124" s="76"/>
      <c r="HK124" s="76"/>
      <c r="HL124" s="76"/>
      <c r="HM124" s="76"/>
      <c r="HN124" s="76"/>
      <c r="HO124" s="76"/>
      <c r="HP124" s="76"/>
      <c r="HQ124" s="76"/>
      <c r="HR124" s="76"/>
      <c r="HS124" s="76"/>
      <c r="HT124" s="76"/>
      <c r="HU124" s="76"/>
      <c r="HV124" s="76"/>
      <c r="HW124" s="76"/>
      <c r="HX124" s="76"/>
      <c r="HY124" s="76"/>
      <c r="HZ124" s="76"/>
      <c r="IA124" s="76"/>
      <c r="IB124" s="76"/>
      <c r="IC124" s="76"/>
      <c r="ID124" s="76"/>
      <c r="IE124" s="76"/>
      <c r="IF124" s="76"/>
      <c r="IG124" s="76"/>
      <c r="IH124" s="76"/>
      <c r="II124" s="76"/>
      <c r="IJ124" s="76"/>
      <c r="IK124" s="76"/>
      <c r="IL124" s="76"/>
      <c r="IM124" s="76"/>
      <c r="IN124" s="76"/>
      <c r="IO124" s="76"/>
      <c r="IP124" s="76"/>
      <c r="IQ124" s="76"/>
      <c r="IR124" s="76"/>
      <c r="IS124" s="76"/>
      <c r="IT124" s="76"/>
      <c r="IU124" s="76"/>
      <c r="IV124" s="76"/>
    </row>
    <row r="125" spans="1:256" ht="30" customHeight="1">
      <c r="A125" s="94"/>
      <c r="B125" s="329" t="s">
        <v>75</v>
      </c>
      <c r="C125" s="329"/>
      <c r="D125" s="329"/>
      <c r="E125" s="85"/>
      <c r="F125" s="86"/>
      <c r="G125" s="262"/>
      <c r="H125" s="87"/>
      <c r="I125" s="88"/>
      <c r="J125" s="230"/>
      <c r="K125" s="225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89"/>
      <c r="CF125" s="89"/>
      <c r="CG125" s="89"/>
      <c r="CH125" s="89"/>
      <c r="CI125" s="89"/>
      <c r="CJ125" s="89"/>
      <c r="CK125" s="89"/>
      <c r="CL125" s="89"/>
      <c r="CM125" s="89"/>
      <c r="CN125" s="89"/>
      <c r="CO125" s="89"/>
      <c r="CP125" s="89"/>
      <c r="CQ125" s="89"/>
      <c r="CR125" s="89"/>
      <c r="CS125" s="89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  <c r="EG125" s="89"/>
      <c r="EH125" s="89"/>
      <c r="EI125" s="89"/>
      <c r="EJ125" s="89"/>
      <c r="EK125" s="89"/>
      <c r="EL125" s="89"/>
      <c r="EM125" s="89"/>
      <c r="EN125" s="89"/>
      <c r="EO125" s="89"/>
      <c r="EP125" s="89"/>
      <c r="EQ125" s="89"/>
      <c r="ER125" s="89"/>
      <c r="ES125" s="89"/>
      <c r="ET125" s="89"/>
      <c r="EU125" s="89"/>
      <c r="EV125" s="89"/>
      <c r="EW125" s="89"/>
      <c r="EX125" s="89"/>
      <c r="EY125" s="89"/>
      <c r="EZ125" s="89"/>
      <c r="FA125" s="89"/>
      <c r="FB125" s="89"/>
      <c r="FC125" s="89"/>
      <c r="FD125" s="89"/>
      <c r="FE125" s="89"/>
      <c r="FF125" s="89"/>
      <c r="FG125" s="89"/>
      <c r="FH125" s="89"/>
      <c r="FI125" s="89"/>
      <c r="FJ125" s="89"/>
      <c r="FK125" s="89"/>
      <c r="FL125" s="89"/>
      <c r="FM125" s="89"/>
      <c r="FN125" s="89"/>
      <c r="FO125" s="89"/>
      <c r="FP125" s="89"/>
      <c r="FQ125" s="89"/>
      <c r="FR125" s="89"/>
      <c r="FS125" s="89"/>
      <c r="FT125" s="89"/>
      <c r="FU125" s="89"/>
      <c r="FV125" s="89"/>
      <c r="FW125" s="89"/>
      <c r="FX125" s="89"/>
      <c r="FY125" s="89"/>
      <c r="FZ125" s="89"/>
      <c r="GA125" s="89"/>
      <c r="GB125" s="89"/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  <c r="GT125" s="89"/>
      <c r="GU125" s="89"/>
      <c r="GV125" s="89"/>
      <c r="GW125" s="89"/>
      <c r="GX125" s="89"/>
      <c r="GY125" s="89"/>
      <c r="GZ125" s="89"/>
      <c r="HA125" s="89"/>
      <c r="HB125" s="89"/>
      <c r="HC125" s="89"/>
      <c r="HD125" s="89"/>
      <c r="HE125" s="89"/>
      <c r="HF125" s="89"/>
      <c r="HG125" s="89"/>
      <c r="HH125" s="89"/>
      <c r="HI125" s="89"/>
      <c r="HJ125" s="89"/>
      <c r="HK125" s="89"/>
      <c r="HL125" s="89"/>
      <c r="HM125" s="89"/>
      <c r="HN125" s="89"/>
      <c r="HO125" s="89"/>
      <c r="HP125" s="89"/>
      <c r="HQ125" s="89"/>
      <c r="HR125" s="89"/>
      <c r="HS125" s="89"/>
      <c r="HT125" s="89"/>
      <c r="HU125" s="89"/>
      <c r="HV125" s="89"/>
      <c r="HW125" s="89"/>
      <c r="HX125" s="89"/>
      <c r="HY125" s="89"/>
      <c r="HZ125" s="89"/>
      <c r="IA125" s="89"/>
      <c r="IB125" s="89"/>
      <c r="IC125" s="89"/>
      <c r="ID125" s="89"/>
      <c r="IE125" s="89"/>
      <c r="IF125" s="89"/>
      <c r="IG125" s="89"/>
      <c r="IH125" s="89"/>
      <c r="II125" s="89"/>
      <c r="IJ125" s="89"/>
      <c r="IK125" s="89"/>
      <c r="IL125" s="89"/>
      <c r="IM125" s="89"/>
      <c r="IN125" s="89"/>
      <c r="IO125" s="89"/>
      <c r="IP125" s="89"/>
      <c r="IQ125" s="89"/>
      <c r="IR125" s="89"/>
      <c r="IS125" s="89"/>
      <c r="IT125" s="89"/>
      <c r="IU125" s="89"/>
      <c r="IV125" s="89"/>
    </row>
    <row r="126" spans="1:256" ht="30" customHeight="1">
      <c r="A126" s="94"/>
      <c r="B126" s="211" t="s">
        <v>461</v>
      </c>
      <c r="C126" s="275" t="s">
        <v>97</v>
      </c>
      <c r="D126" s="212"/>
      <c r="E126" s="210"/>
      <c r="F126" s="210"/>
      <c r="G126" s="212"/>
      <c r="H126" s="210"/>
      <c r="I126" s="210"/>
      <c r="J126" s="223"/>
      <c r="K126" s="252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89"/>
      <c r="CE126" s="89"/>
      <c r="CF126" s="89"/>
      <c r="CG126" s="89"/>
      <c r="CH126" s="89"/>
      <c r="CI126" s="89"/>
      <c r="CJ126" s="89"/>
      <c r="CK126" s="89"/>
      <c r="CL126" s="89"/>
      <c r="CM126" s="89"/>
      <c r="CN126" s="89"/>
      <c r="CO126" s="89"/>
      <c r="CP126" s="89"/>
      <c r="CQ126" s="89"/>
      <c r="CR126" s="89"/>
      <c r="CS126" s="89"/>
      <c r="CT126" s="89"/>
      <c r="CU126" s="89"/>
      <c r="CV126" s="89"/>
      <c r="CW126" s="89"/>
      <c r="CX126" s="89"/>
      <c r="CY126" s="89"/>
      <c r="CZ126" s="89"/>
      <c r="DA126" s="89"/>
      <c r="DB126" s="89"/>
      <c r="DC126" s="89"/>
      <c r="DD126" s="89"/>
      <c r="DE126" s="89"/>
      <c r="DF126" s="89"/>
      <c r="DG126" s="89"/>
      <c r="DH126" s="89"/>
      <c r="DI126" s="89"/>
      <c r="DJ126" s="89"/>
      <c r="DK126" s="89"/>
      <c r="DL126" s="89"/>
      <c r="DM126" s="89"/>
      <c r="DN126" s="89"/>
      <c r="DO126" s="89"/>
      <c r="DP126" s="89"/>
      <c r="DQ126" s="89"/>
      <c r="DR126" s="89"/>
      <c r="DS126" s="89"/>
      <c r="DT126" s="89"/>
      <c r="DU126" s="89"/>
      <c r="DV126" s="89"/>
      <c r="DW126" s="89"/>
      <c r="DX126" s="89"/>
      <c r="DY126" s="89"/>
      <c r="DZ126" s="89"/>
      <c r="EA126" s="89"/>
      <c r="EB126" s="89"/>
      <c r="EC126" s="89"/>
      <c r="ED126" s="89"/>
      <c r="EE126" s="89"/>
      <c r="EF126" s="89"/>
      <c r="EG126" s="89"/>
      <c r="EH126" s="89"/>
      <c r="EI126" s="89"/>
      <c r="EJ126" s="89"/>
      <c r="EK126" s="89"/>
      <c r="EL126" s="89"/>
      <c r="EM126" s="89"/>
      <c r="EN126" s="89"/>
      <c r="EO126" s="89"/>
      <c r="EP126" s="89"/>
      <c r="EQ126" s="89"/>
      <c r="ER126" s="89"/>
      <c r="ES126" s="89"/>
      <c r="ET126" s="89"/>
      <c r="EU126" s="89"/>
      <c r="EV126" s="89"/>
      <c r="EW126" s="89"/>
      <c r="EX126" s="89"/>
      <c r="EY126" s="89"/>
      <c r="EZ126" s="89"/>
      <c r="FA126" s="89"/>
      <c r="FB126" s="89"/>
      <c r="FC126" s="89"/>
      <c r="FD126" s="89"/>
      <c r="FE126" s="89"/>
      <c r="FF126" s="89"/>
      <c r="FG126" s="89"/>
      <c r="FH126" s="89"/>
      <c r="FI126" s="89"/>
      <c r="FJ126" s="89"/>
      <c r="FK126" s="89"/>
      <c r="FL126" s="89"/>
      <c r="FM126" s="89"/>
      <c r="FN126" s="89"/>
      <c r="FO126" s="89"/>
      <c r="FP126" s="89"/>
      <c r="FQ126" s="89"/>
      <c r="FR126" s="89"/>
      <c r="FS126" s="89"/>
      <c r="FT126" s="89"/>
      <c r="FU126" s="89"/>
      <c r="FV126" s="89"/>
      <c r="FW126" s="89"/>
      <c r="FX126" s="89"/>
      <c r="FY126" s="89"/>
      <c r="FZ126" s="89"/>
      <c r="GA126" s="89"/>
      <c r="GB126" s="89"/>
      <c r="GC126" s="89"/>
      <c r="GD126" s="89"/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  <c r="GT126" s="89"/>
      <c r="GU126" s="89"/>
      <c r="GV126" s="89"/>
      <c r="GW126" s="89"/>
      <c r="GX126" s="89"/>
      <c r="GY126" s="89"/>
      <c r="GZ126" s="89"/>
      <c r="HA126" s="89"/>
      <c r="HB126" s="89"/>
      <c r="HC126" s="89"/>
      <c r="HD126" s="89"/>
      <c r="HE126" s="89"/>
      <c r="HF126" s="89"/>
      <c r="HG126" s="89"/>
      <c r="HH126" s="89"/>
      <c r="HI126" s="89"/>
      <c r="HJ126" s="89"/>
      <c r="HK126" s="89"/>
      <c r="HL126" s="89"/>
      <c r="HM126" s="89"/>
      <c r="HN126" s="89"/>
      <c r="HO126" s="89"/>
      <c r="HP126" s="89"/>
      <c r="HQ126" s="89"/>
      <c r="HR126" s="89"/>
      <c r="HS126" s="89"/>
      <c r="HT126" s="89"/>
      <c r="HU126" s="89"/>
      <c r="HV126" s="89"/>
      <c r="HW126" s="89"/>
      <c r="HX126" s="89"/>
      <c r="HY126" s="89"/>
      <c r="HZ126" s="89"/>
      <c r="IA126" s="89"/>
      <c r="IB126" s="89"/>
      <c r="IC126" s="89"/>
      <c r="ID126" s="89"/>
      <c r="IE126" s="89"/>
      <c r="IF126" s="89"/>
      <c r="IG126" s="89"/>
      <c r="IH126" s="89"/>
      <c r="II126" s="89"/>
      <c r="IJ126" s="89"/>
      <c r="IK126" s="89"/>
      <c r="IL126" s="89"/>
      <c r="IM126" s="89"/>
      <c r="IN126" s="89"/>
      <c r="IO126" s="89"/>
      <c r="IP126" s="89"/>
      <c r="IQ126" s="89"/>
      <c r="IR126" s="89"/>
      <c r="IS126" s="89"/>
      <c r="IT126" s="89"/>
      <c r="IU126" s="89"/>
      <c r="IV126" s="89"/>
    </row>
    <row r="127" spans="1:256" ht="30" customHeight="1">
      <c r="B127" s="83">
        <v>1</v>
      </c>
      <c r="C127" s="29" t="s">
        <v>108</v>
      </c>
      <c r="D127" s="83" t="s">
        <v>215</v>
      </c>
      <c r="E127" s="40"/>
      <c r="F127" s="41">
        <f>G127*3576</f>
        <v>990552</v>
      </c>
      <c r="G127" s="83">
        <v>277</v>
      </c>
      <c r="H127" s="40"/>
      <c r="I127" s="39"/>
      <c r="J127" s="233"/>
      <c r="K127" s="83" t="s">
        <v>171</v>
      </c>
    </row>
    <row r="128" spans="1:256" ht="30" customHeight="1">
      <c r="B128" s="83">
        <v>2</v>
      </c>
      <c r="C128" s="29" t="s">
        <v>109</v>
      </c>
      <c r="D128" s="83" t="s">
        <v>215</v>
      </c>
      <c r="E128" s="40"/>
      <c r="F128" s="41">
        <f>G128*1430</f>
        <v>561990</v>
      </c>
      <c r="G128" s="83">
        <v>393</v>
      </c>
      <c r="H128" s="40"/>
      <c r="I128" s="39"/>
      <c r="J128" s="233"/>
      <c r="K128" s="83" t="s">
        <v>171</v>
      </c>
    </row>
    <row r="129" spans="1:11" ht="30" customHeight="1">
      <c r="B129" s="83">
        <v>3</v>
      </c>
      <c r="C129" s="29" t="s">
        <v>110</v>
      </c>
      <c r="D129" s="83" t="s">
        <v>215</v>
      </c>
      <c r="E129" s="40"/>
      <c r="F129" s="41">
        <v>625625</v>
      </c>
      <c r="G129" s="83">
        <v>490</v>
      </c>
      <c r="H129" s="40"/>
      <c r="I129" s="39"/>
      <c r="J129" s="233"/>
      <c r="K129" s="83" t="s">
        <v>171</v>
      </c>
    </row>
    <row r="130" spans="1:11" ht="30" customHeight="1">
      <c r="B130" s="83">
        <v>4</v>
      </c>
      <c r="C130" s="29" t="s">
        <v>214</v>
      </c>
      <c r="D130" s="35" t="s">
        <v>216</v>
      </c>
      <c r="E130" s="40">
        <v>195157.76000000001</v>
      </c>
      <c r="F130" s="41"/>
      <c r="G130" s="83"/>
      <c r="H130" s="40"/>
      <c r="I130" s="39"/>
      <c r="J130" s="233"/>
      <c r="K130" s="83"/>
    </row>
    <row r="131" spans="1:11" ht="55.5" customHeight="1">
      <c r="B131" s="83">
        <v>5</v>
      </c>
      <c r="C131" s="84" t="s">
        <v>522</v>
      </c>
      <c r="D131" s="217" t="s">
        <v>521</v>
      </c>
      <c r="E131" s="274">
        <v>301097.06</v>
      </c>
      <c r="F131" s="41"/>
      <c r="G131" s="83">
        <v>70.8</v>
      </c>
      <c r="H131" s="40"/>
      <c r="I131" s="39"/>
      <c r="J131" s="234" t="s">
        <v>532</v>
      </c>
      <c r="K131" s="83" t="s">
        <v>217</v>
      </c>
    </row>
    <row r="132" spans="1:11" ht="45" customHeight="1">
      <c r="A132" s="42"/>
      <c r="B132" s="83">
        <v>6</v>
      </c>
      <c r="C132" s="221" t="s">
        <v>465</v>
      </c>
      <c r="D132" s="218" t="s">
        <v>462</v>
      </c>
      <c r="E132" s="96"/>
      <c r="F132" s="41">
        <f t="shared" ref="F132:F173" si="1">G132*2790</f>
        <v>150994.79999999999</v>
      </c>
      <c r="G132" s="83">
        <v>54.12</v>
      </c>
      <c r="H132" s="96"/>
      <c r="I132" s="39"/>
      <c r="J132" s="235" t="s">
        <v>464</v>
      </c>
      <c r="K132" s="83" t="s">
        <v>463</v>
      </c>
    </row>
    <row r="133" spans="1:11" ht="45" customHeight="1">
      <c r="A133" s="42"/>
      <c r="B133" s="83">
        <v>7</v>
      </c>
      <c r="C133" s="221" t="s">
        <v>465</v>
      </c>
      <c r="D133" s="218" t="s">
        <v>462</v>
      </c>
      <c r="E133" s="96"/>
      <c r="F133" s="41">
        <f t="shared" si="1"/>
        <v>122481</v>
      </c>
      <c r="G133" s="83">
        <v>43.9</v>
      </c>
      <c r="H133" s="96"/>
      <c r="I133" s="39"/>
      <c r="J133" s="236" t="s">
        <v>464</v>
      </c>
      <c r="K133" s="253" t="s">
        <v>466</v>
      </c>
    </row>
    <row r="134" spans="1:11" ht="45" customHeight="1">
      <c r="A134" s="42"/>
      <c r="B134" s="83">
        <v>8</v>
      </c>
      <c r="C134" s="222" t="s">
        <v>523</v>
      </c>
      <c r="D134" s="218" t="s">
        <v>462</v>
      </c>
      <c r="E134" s="96"/>
      <c r="F134" s="41">
        <f t="shared" si="1"/>
        <v>1039079.7000000001</v>
      </c>
      <c r="G134" s="83">
        <v>372.43</v>
      </c>
      <c r="H134" s="96"/>
      <c r="I134" s="39"/>
      <c r="J134" s="237" t="s">
        <v>468</v>
      </c>
      <c r="K134" s="254" t="s">
        <v>467</v>
      </c>
    </row>
    <row r="135" spans="1:11" ht="45" customHeight="1">
      <c r="A135" s="42"/>
      <c r="B135" s="83">
        <v>9</v>
      </c>
      <c r="C135" s="221" t="s">
        <v>465</v>
      </c>
      <c r="D135" s="218" t="s">
        <v>462</v>
      </c>
      <c r="E135" s="96"/>
      <c r="F135" s="41">
        <f t="shared" si="1"/>
        <v>271020.59999999998</v>
      </c>
      <c r="G135" s="83">
        <v>97.14</v>
      </c>
      <c r="H135" s="96"/>
      <c r="I135" s="39"/>
      <c r="J135" s="238" t="s">
        <v>464</v>
      </c>
      <c r="K135" s="253" t="s">
        <v>469</v>
      </c>
    </row>
    <row r="136" spans="1:11" ht="45" customHeight="1">
      <c r="A136" s="42"/>
      <c r="B136" s="83">
        <v>10</v>
      </c>
      <c r="C136" s="221" t="s">
        <v>465</v>
      </c>
      <c r="D136" s="218" t="s">
        <v>462</v>
      </c>
      <c r="E136" s="96"/>
      <c r="F136" s="41">
        <f t="shared" si="1"/>
        <v>216336.6</v>
      </c>
      <c r="G136" s="83">
        <v>77.540000000000006</v>
      </c>
      <c r="H136" s="96"/>
      <c r="I136" s="39"/>
      <c r="J136" s="239" t="s">
        <v>464</v>
      </c>
      <c r="K136" s="253" t="s">
        <v>470</v>
      </c>
    </row>
    <row r="137" spans="1:11" ht="45" customHeight="1">
      <c r="A137" s="42"/>
      <c r="B137" s="83">
        <v>11</v>
      </c>
      <c r="C137" s="222" t="s">
        <v>524</v>
      </c>
      <c r="D137" s="218" t="s">
        <v>462</v>
      </c>
      <c r="E137" s="96"/>
      <c r="F137" s="41">
        <f t="shared" si="1"/>
        <v>479349.9</v>
      </c>
      <c r="G137" s="83">
        <v>171.81</v>
      </c>
      <c r="H137" s="96"/>
      <c r="I137" s="39"/>
      <c r="J137" s="238" t="s">
        <v>472</v>
      </c>
      <c r="K137" s="254" t="s">
        <v>471</v>
      </c>
    </row>
    <row r="138" spans="1:11" ht="45" customHeight="1">
      <c r="A138" s="42"/>
      <c r="B138" s="83">
        <v>12</v>
      </c>
      <c r="C138" s="222" t="s">
        <v>525</v>
      </c>
      <c r="D138" s="218" t="s">
        <v>462</v>
      </c>
      <c r="E138" s="96"/>
      <c r="F138" s="41">
        <f t="shared" si="1"/>
        <v>366354.9</v>
      </c>
      <c r="G138" s="83">
        <v>131.31</v>
      </c>
      <c r="H138" s="96"/>
      <c r="I138" s="39"/>
      <c r="J138" s="240" t="s">
        <v>464</v>
      </c>
      <c r="K138" s="254" t="s">
        <v>473</v>
      </c>
    </row>
    <row r="139" spans="1:11" ht="45" customHeight="1">
      <c r="A139" s="42"/>
      <c r="B139" s="83">
        <v>13</v>
      </c>
      <c r="C139" s="84" t="s">
        <v>526</v>
      </c>
      <c r="D139" s="218" t="s">
        <v>462</v>
      </c>
      <c r="E139" s="96"/>
      <c r="F139" s="41">
        <f t="shared" si="1"/>
        <v>905438.7</v>
      </c>
      <c r="G139" s="83">
        <v>324.52999999999997</v>
      </c>
      <c r="H139" s="96"/>
      <c r="I139" s="39"/>
      <c r="J139" s="241" t="s">
        <v>475</v>
      </c>
      <c r="K139" s="255" t="s">
        <v>476</v>
      </c>
    </row>
    <row r="140" spans="1:11" ht="45" customHeight="1">
      <c r="A140" s="42"/>
      <c r="B140" s="83">
        <v>14</v>
      </c>
      <c r="C140" s="84" t="s">
        <v>527</v>
      </c>
      <c r="D140" s="218" t="s">
        <v>462</v>
      </c>
      <c r="E140" s="96"/>
      <c r="F140" s="41">
        <f t="shared" si="1"/>
        <v>310917.59999999998</v>
      </c>
      <c r="G140" s="83">
        <v>111.44</v>
      </c>
      <c r="H140" s="96"/>
      <c r="I140" s="39"/>
      <c r="J140" s="241" t="s">
        <v>472</v>
      </c>
      <c r="K140" s="83" t="s">
        <v>477</v>
      </c>
    </row>
    <row r="141" spans="1:11" ht="45" customHeight="1" thickBot="1">
      <c r="A141" s="42"/>
      <c r="B141" s="83">
        <v>15</v>
      </c>
      <c r="C141" s="84" t="s">
        <v>474</v>
      </c>
      <c r="D141" s="218" t="s">
        <v>462</v>
      </c>
      <c r="E141" s="96"/>
      <c r="F141" s="41">
        <f t="shared" si="1"/>
        <v>37609.200000000004</v>
      </c>
      <c r="G141" s="83">
        <v>13.48</v>
      </c>
      <c r="H141" s="96"/>
      <c r="I141" s="39"/>
      <c r="J141" s="242" t="s">
        <v>478</v>
      </c>
      <c r="K141" s="256" t="s">
        <v>479</v>
      </c>
    </row>
    <row r="142" spans="1:11" ht="45" customHeight="1">
      <c r="A142" s="42"/>
      <c r="B142" s="83">
        <v>16</v>
      </c>
      <c r="C142" s="84" t="s">
        <v>480</v>
      </c>
      <c r="D142" s="218" t="s">
        <v>462</v>
      </c>
      <c r="E142" s="96"/>
      <c r="F142" s="41">
        <f t="shared" si="1"/>
        <v>108810</v>
      </c>
      <c r="G142" s="83">
        <v>39</v>
      </c>
      <c r="H142" s="96"/>
      <c r="I142" s="39"/>
      <c r="J142" s="243" t="s">
        <v>464</v>
      </c>
      <c r="K142" s="256" t="s">
        <v>481</v>
      </c>
    </row>
    <row r="143" spans="1:11" ht="45" customHeight="1">
      <c r="A143" s="42"/>
      <c r="B143" s="83">
        <v>17</v>
      </c>
      <c r="C143" s="84" t="s">
        <v>482</v>
      </c>
      <c r="D143" s="218" t="s">
        <v>462</v>
      </c>
      <c r="E143" s="96"/>
      <c r="F143" s="41">
        <f t="shared" si="1"/>
        <v>133334.1</v>
      </c>
      <c r="G143" s="83">
        <v>47.79</v>
      </c>
      <c r="H143" s="96"/>
      <c r="I143" s="39"/>
      <c r="J143" s="242" t="s">
        <v>464</v>
      </c>
      <c r="K143" s="256" t="s">
        <v>483</v>
      </c>
    </row>
    <row r="144" spans="1:11" ht="45" customHeight="1">
      <c r="A144" s="42"/>
      <c r="B144" s="83">
        <v>18</v>
      </c>
      <c r="C144" s="84" t="s">
        <v>480</v>
      </c>
      <c r="D144" s="218" t="s">
        <v>462</v>
      </c>
      <c r="E144" s="96"/>
      <c r="F144" s="41">
        <f t="shared" si="1"/>
        <v>112716</v>
      </c>
      <c r="G144" s="83">
        <v>40.4</v>
      </c>
      <c r="H144" s="96"/>
      <c r="I144" s="39"/>
      <c r="J144" s="242" t="s">
        <v>464</v>
      </c>
      <c r="K144" s="256" t="s">
        <v>484</v>
      </c>
    </row>
    <row r="145" spans="1:11" ht="45" customHeight="1">
      <c r="A145" s="42"/>
      <c r="B145" s="83">
        <v>19</v>
      </c>
      <c r="C145" s="84" t="s">
        <v>482</v>
      </c>
      <c r="D145" s="218" t="s">
        <v>462</v>
      </c>
      <c r="E145" s="96"/>
      <c r="F145" s="41">
        <f t="shared" si="1"/>
        <v>111600</v>
      </c>
      <c r="G145" s="83">
        <v>40</v>
      </c>
      <c r="H145" s="96"/>
      <c r="I145" s="39"/>
      <c r="J145" s="244" t="s">
        <v>464</v>
      </c>
      <c r="K145" s="257" t="s">
        <v>485</v>
      </c>
    </row>
    <row r="146" spans="1:11" ht="45" customHeight="1">
      <c r="A146" s="42"/>
      <c r="B146" s="83">
        <v>20</v>
      </c>
      <c r="C146" s="84" t="s">
        <v>528</v>
      </c>
      <c r="D146" s="218" t="s">
        <v>462</v>
      </c>
      <c r="E146" s="96"/>
      <c r="F146" s="41">
        <f t="shared" si="1"/>
        <v>301124.7</v>
      </c>
      <c r="G146" s="83">
        <v>107.93</v>
      </c>
      <c r="H146" s="96"/>
      <c r="J146" s="241" t="s">
        <v>464</v>
      </c>
      <c r="K146" s="255" t="s">
        <v>486</v>
      </c>
    </row>
    <row r="147" spans="1:11" ht="45" customHeight="1">
      <c r="A147" s="42"/>
      <c r="B147" s="83">
        <v>21</v>
      </c>
      <c r="C147" s="84" t="s">
        <v>480</v>
      </c>
      <c r="D147" s="218" t="s">
        <v>462</v>
      </c>
      <c r="E147" s="96"/>
      <c r="F147" s="41">
        <f t="shared" si="1"/>
        <v>217620</v>
      </c>
      <c r="G147" s="83">
        <v>78</v>
      </c>
      <c r="H147" s="96"/>
      <c r="I147" s="39"/>
      <c r="J147" s="242" t="s">
        <v>464</v>
      </c>
      <c r="K147" s="256" t="s">
        <v>487</v>
      </c>
    </row>
    <row r="148" spans="1:11" ht="45" customHeight="1">
      <c r="A148" s="42"/>
      <c r="B148" s="83">
        <v>22</v>
      </c>
      <c r="C148" s="84" t="s">
        <v>529</v>
      </c>
      <c r="D148" s="218" t="s">
        <v>462</v>
      </c>
      <c r="E148" s="96"/>
      <c r="F148" s="41">
        <f t="shared" si="1"/>
        <v>138663</v>
      </c>
      <c r="G148" s="83">
        <v>49.7</v>
      </c>
      <c r="H148" s="96"/>
      <c r="I148" s="39"/>
      <c r="J148" s="234" t="s">
        <v>489</v>
      </c>
      <c r="K148" s="256" t="s">
        <v>488</v>
      </c>
    </row>
    <row r="149" spans="1:11" ht="45" customHeight="1" thickBot="1">
      <c r="A149" s="42"/>
      <c r="B149" s="83">
        <v>23</v>
      </c>
      <c r="C149" s="84" t="s">
        <v>480</v>
      </c>
      <c r="D149" s="218" t="s">
        <v>462</v>
      </c>
      <c r="E149" s="96"/>
      <c r="F149" s="41">
        <f t="shared" si="1"/>
        <v>68606.100000000006</v>
      </c>
      <c r="G149" s="83">
        <v>24.59</v>
      </c>
      <c r="H149" s="96"/>
      <c r="I149" s="39"/>
      <c r="J149" s="245" t="s">
        <v>464</v>
      </c>
      <c r="K149" s="256" t="s">
        <v>490</v>
      </c>
    </row>
    <row r="150" spans="1:11" ht="45" customHeight="1">
      <c r="A150" s="42"/>
      <c r="B150" s="83">
        <v>24</v>
      </c>
      <c r="C150" s="84" t="s">
        <v>529</v>
      </c>
      <c r="D150" s="218" t="s">
        <v>462</v>
      </c>
      <c r="E150" s="96"/>
      <c r="F150" s="41">
        <f t="shared" si="1"/>
        <v>190138.50000000003</v>
      </c>
      <c r="G150" s="83">
        <v>68.150000000000006</v>
      </c>
      <c r="H150" s="96"/>
      <c r="I150" s="39"/>
      <c r="J150" s="246" t="s">
        <v>475</v>
      </c>
      <c r="K150" s="256" t="s">
        <v>491</v>
      </c>
    </row>
    <row r="151" spans="1:11" ht="45" customHeight="1">
      <c r="A151" s="42"/>
      <c r="B151" s="83">
        <v>25</v>
      </c>
      <c r="C151" s="84" t="s">
        <v>480</v>
      </c>
      <c r="D151" s="218" t="s">
        <v>462</v>
      </c>
      <c r="E151" s="96"/>
      <c r="F151" s="41">
        <f t="shared" si="1"/>
        <v>126135.90000000001</v>
      </c>
      <c r="G151" s="83">
        <v>45.21</v>
      </c>
      <c r="H151" s="96"/>
      <c r="I151" s="39"/>
      <c r="J151" s="245" t="s">
        <v>475</v>
      </c>
      <c r="K151" s="256" t="s">
        <v>492</v>
      </c>
    </row>
    <row r="152" spans="1:11" ht="45" customHeight="1">
      <c r="A152" s="42"/>
      <c r="B152" s="83">
        <v>26</v>
      </c>
      <c r="C152" s="84" t="s">
        <v>480</v>
      </c>
      <c r="D152" s="218" t="s">
        <v>462</v>
      </c>
      <c r="E152" s="96"/>
      <c r="F152" s="41">
        <f t="shared" si="1"/>
        <v>172980</v>
      </c>
      <c r="G152" s="83">
        <v>62</v>
      </c>
      <c r="H152" s="96"/>
      <c r="I152" s="39"/>
      <c r="J152" s="247" t="s">
        <v>464</v>
      </c>
      <c r="K152" s="256" t="s">
        <v>493</v>
      </c>
    </row>
    <row r="153" spans="1:11" ht="45" customHeight="1">
      <c r="A153" s="42"/>
      <c r="B153" s="83">
        <v>27</v>
      </c>
      <c r="C153" s="84" t="s">
        <v>529</v>
      </c>
      <c r="D153" s="219" t="s">
        <v>496</v>
      </c>
      <c r="E153" s="96"/>
      <c r="F153" s="41">
        <f t="shared" si="1"/>
        <v>199847.69999999998</v>
      </c>
      <c r="G153" s="83">
        <v>71.63</v>
      </c>
      <c r="H153" s="96"/>
      <c r="I153" s="39"/>
      <c r="J153" s="234" t="s">
        <v>495</v>
      </c>
      <c r="K153" s="256" t="s">
        <v>494</v>
      </c>
    </row>
    <row r="154" spans="1:11" ht="45" customHeight="1">
      <c r="A154" s="42"/>
      <c r="B154" s="83">
        <v>28</v>
      </c>
      <c r="C154" s="84" t="s">
        <v>480</v>
      </c>
      <c r="D154" s="218" t="s">
        <v>462</v>
      </c>
      <c r="E154" s="96"/>
      <c r="F154" s="41">
        <f t="shared" si="1"/>
        <v>281790</v>
      </c>
      <c r="G154" s="83">
        <v>101</v>
      </c>
      <c r="H154" s="96"/>
      <c r="I154" s="39"/>
      <c r="J154" s="241" t="s">
        <v>464</v>
      </c>
      <c r="K154" s="256" t="s">
        <v>497</v>
      </c>
    </row>
    <row r="155" spans="1:11" ht="45" customHeight="1">
      <c r="A155" s="42"/>
      <c r="B155" s="83">
        <v>29</v>
      </c>
      <c r="C155" s="84" t="s">
        <v>480</v>
      </c>
      <c r="D155" s="218" t="s">
        <v>462</v>
      </c>
      <c r="E155" s="96"/>
      <c r="F155" s="41">
        <f t="shared" si="1"/>
        <v>136793.70000000001</v>
      </c>
      <c r="G155" s="83">
        <v>49.03</v>
      </c>
      <c r="H155" s="96"/>
      <c r="I155" s="39"/>
      <c r="J155" s="242" t="s">
        <v>464</v>
      </c>
      <c r="K155" s="256" t="s">
        <v>498</v>
      </c>
    </row>
    <row r="156" spans="1:11" ht="45" customHeight="1">
      <c r="A156" s="42"/>
      <c r="B156" s="83">
        <v>30</v>
      </c>
      <c r="C156" s="84" t="s">
        <v>529</v>
      </c>
      <c r="D156" s="218" t="s">
        <v>462</v>
      </c>
      <c r="E156" s="96"/>
      <c r="F156" s="41">
        <f t="shared" si="1"/>
        <v>277967.7</v>
      </c>
      <c r="G156" s="83">
        <v>99.63</v>
      </c>
      <c r="H156" s="96"/>
      <c r="I156" s="39"/>
      <c r="J156" s="241" t="s">
        <v>464</v>
      </c>
      <c r="K156" s="256" t="s">
        <v>499</v>
      </c>
    </row>
    <row r="157" spans="1:11" ht="45" customHeight="1">
      <c r="A157" s="42"/>
      <c r="B157" s="83">
        <v>31</v>
      </c>
      <c r="C157" s="84" t="s">
        <v>480</v>
      </c>
      <c r="D157" s="218" t="s">
        <v>462</v>
      </c>
      <c r="E157" s="96"/>
      <c r="F157" s="41">
        <f t="shared" si="1"/>
        <v>161373.6</v>
      </c>
      <c r="G157" s="83">
        <v>57.84</v>
      </c>
      <c r="H157" s="96"/>
      <c r="I157" s="39"/>
      <c r="J157" s="242" t="s">
        <v>464</v>
      </c>
      <c r="K157" s="256" t="s">
        <v>500</v>
      </c>
    </row>
    <row r="158" spans="1:11" ht="45" customHeight="1">
      <c r="A158" s="42"/>
      <c r="B158" s="83">
        <v>32</v>
      </c>
      <c r="C158" s="84" t="s">
        <v>501</v>
      </c>
      <c r="D158" s="218" t="s">
        <v>462</v>
      </c>
      <c r="E158" s="96"/>
      <c r="F158" s="41">
        <f t="shared" si="1"/>
        <v>118184.4</v>
      </c>
      <c r="G158" s="83">
        <v>42.36</v>
      </c>
      <c r="H158" s="96"/>
      <c r="I158" s="39"/>
      <c r="J158" s="248" t="s">
        <v>464</v>
      </c>
      <c r="K158" s="220" t="s">
        <v>502</v>
      </c>
    </row>
    <row r="159" spans="1:11" ht="45" customHeight="1">
      <c r="A159" s="42"/>
      <c r="B159" s="83">
        <v>33</v>
      </c>
      <c r="C159" s="84" t="s">
        <v>530</v>
      </c>
      <c r="D159" s="219" t="s">
        <v>496</v>
      </c>
      <c r="E159" s="96"/>
      <c r="F159" s="41">
        <f t="shared" si="1"/>
        <v>415263.60000000003</v>
      </c>
      <c r="G159" s="83">
        <v>148.84</v>
      </c>
      <c r="H159" s="96"/>
      <c r="I159" s="39"/>
      <c r="J159" s="244" t="s">
        <v>503</v>
      </c>
      <c r="K159" s="258" t="s">
        <v>504</v>
      </c>
    </row>
    <row r="160" spans="1:11" ht="45" customHeight="1">
      <c r="A160" s="42"/>
      <c r="B160" s="83">
        <v>34</v>
      </c>
      <c r="C160" s="84" t="s">
        <v>531</v>
      </c>
      <c r="D160" s="218" t="s">
        <v>462</v>
      </c>
      <c r="E160" s="96"/>
      <c r="F160" s="41">
        <f t="shared" si="1"/>
        <v>226687.5</v>
      </c>
      <c r="G160" s="83">
        <v>81.25</v>
      </c>
      <c r="H160" s="96"/>
      <c r="I160" s="39"/>
      <c r="J160" s="234" t="s">
        <v>464</v>
      </c>
      <c r="K160" s="258" t="s">
        <v>506</v>
      </c>
    </row>
    <row r="161" spans="1:11" ht="45" customHeight="1">
      <c r="A161" s="42"/>
      <c r="B161" s="83">
        <v>35</v>
      </c>
      <c r="C161" s="84" t="s">
        <v>505</v>
      </c>
      <c r="D161" s="218" t="s">
        <v>462</v>
      </c>
      <c r="E161" s="96"/>
      <c r="F161" s="41">
        <f t="shared" si="1"/>
        <v>95027.400000000009</v>
      </c>
      <c r="G161" s="263">
        <v>34.06</v>
      </c>
      <c r="H161" s="96"/>
      <c r="I161" s="39"/>
      <c r="J161" s="245" t="s">
        <v>464</v>
      </c>
      <c r="K161" s="258" t="s">
        <v>507</v>
      </c>
    </row>
    <row r="162" spans="1:11" ht="45" customHeight="1">
      <c r="A162" s="42"/>
      <c r="B162" s="83">
        <v>36</v>
      </c>
      <c r="C162" s="84" t="s">
        <v>505</v>
      </c>
      <c r="D162" s="218" t="s">
        <v>462</v>
      </c>
      <c r="E162" s="96"/>
      <c r="F162" s="41">
        <f t="shared" si="1"/>
        <v>117235.8</v>
      </c>
      <c r="G162" s="83">
        <v>42.02</v>
      </c>
      <c r="H162" s="96"/>
      <c r="I162" s="39"/>
      <c r="J162" s="242" t="s">
        <v>464</v>
      </c>
      <c r="K162" s="258" t="s">
        <v>508</v>
      </c>
    </row>
    <row r="163" spans="1:11" ht="45" customHeight="1">
      <c r="A163" s="42"/>
      <c r="B163" s="83">
        <v>37</v>
      </c>
      <c r="C163" s="84" t="s">
        <v>505</v>
      </c>
      <c r="D163" s="218" t="s">
        <v>462</v>
      </c>
      <c r="E163" s="96"/>
      <c r="F163" s="41">
        <f t="shared" si="1"/>
        <v>165614.39999999999</v>
      </c>
      <c r="G163" s="83">
        <v>59.36</v>
      </c>
      <c r="H163" s="96"/>
      <c r="I163" s="39"/>
      <c r="J163" s="242" t="s">
        <v>464</v>
      </c>
      <c r="K163" s="258" t="s">
        <v>509</v>
      </c>
    </row>
    <row r="164" spans="1:11" ht="45" customHeight="1">
      <c r="A164" s="42"/>
      <c r="B164" s="83">
        <v>38</v>
      </c>
      <c r="C164" s="84" t="s">
        <v>510</v>
      </c>
      <c r="D164" s="218" t="s">
        <v>462</v>
      </c>
      <c r="E164" s="96"/>
      <c r="F164" s="41">
        <f t="shared" si="1"/>
        <v>157077</v>
      </c>
      <c r="G164" s="83">
        <v>56.3</v>
      </c>
      <c r="H164" s="96"/>
      <c r="I164" s="39"/>
      <c r="J164" s="249" t="s">
        <v>464</v>
      </c>
      <c r="K164" s="256" t="s">
        <v>511</v>
      </c>
    </row>
    <row r="165" spans="1:11" ht="45" customHeight="1">
      <c r="A165" s="42"/>
      <c r="B165" s="83">
        <v>39</v>
      </c>
      <c r="C165" s="84" t="s">
        <v>510</v>
      </c>
      <c r="D165" s="218" t="s">
        <v>462</v>
      </c>
      <c r="E165" s="96"/>
      <c r="F165" s="41">
        <f t="shared" si="1"/>
        <v>95808.6</v>
      </c>
      <c r="G165" s="83">
        <v>34.340000000000003</v>
      </c>
      <c r="H165" s="96"/>
      <c r="I165" s="39"/>
      <c r="J165" s="242" t="s">
        <v>464</v>
      </c>
      <c r="K165" s="256" t="s">
        <v>512</v>
      </c>
    </row>
    <row r="166" spans="1:11" ht="45" customHeight="1">
      <c r="A166" s="42"/>
      <c r="B166" s="83">
        <v>40</v>
      </c>
      <c r="C166" s="84" t="s">
        <v>510</v>
      </c>
      <c r="D166" s="218" t="s">
        <v>462</v>
      </c>
      <c r="E166" s="96"/>
      <c r="F166" s="41">
        <f t="shared" si="1"/>
        <v>177583.5</v>
      </c>
      <c r="G166" s="264">
        <v>63.65</v>
      </c>
      <c r="H166" s="96"/>
      <c r="I166" s="39"/>
      <c r="J166" s="242" t="s">
        <v>464</v>
      </c>
      <c r="K166" s="256" t="s">
        <v>513</v>
      </c>
    </row>
    <row r="167" spans="1:11" ht="45" customHeight="1">
      <c r="A167" s="42"/>
      <c r="B167" s="83">
        <v>41</v>
      </c>
      <c r="C167" s="84" t="s">
        <v>505</v>
      </c>
      <c r="D167" s="218" t="s">
        <v>462</v>
      </c>
      <c r="E167" s="96"/>
      <c r="F167" s="41">
        <f t="shared" si="1"/>
        <v>145080</v>
      </c>
      <c r="G167" s="264">
        <v>52</v>
      </c>
      <c r="H167" s="96"/>
      <c r="I167" s="39"/>
      <c r="J167" s="250" t="s">
        <v>464</v>
      </c>
      <c r="K167" s="220" t="s">
        <v>514</v>
      </c>
    </row>
    <row r="168" spans="1:11" ht="45" customHeight="1">
      <c r="A168" s="42"/>
      <c r="B168" s="83">
        <v>42</v>
      </c>
      <c r="C168" s="84" t="s">
        <v>505</v>
      </c>
      <c r="D168" s="218" t="s">
        <v>462</v>
      </c>
      <c r="E168" s="96"/>
      <c r="F168" s="41">
        <f t="shared" si="1"/>
        <v>154761.29999999999</v>
      </c>
      <c r="G168" s="83">
        <v>55.47</v>
      </c>
      <c r="H168" s="96"/>
      <c r="I168" s="39"/>
      <c r="J168" s="271" t="s">
        <v>464</v>
      </c>
      <c r="K168" s="258" t="s">
        <v>515</v>
      </c>
    </row>
    <row r="169" spans="1:11" ht="45" customHeight="1">
      <c r="A169" s="42"/>
      <c r="B169" s="83">
        <v>43</v>
      </c>
      <c r="C169" s="84" t="s">
        <v>505</v>
      </c>
      <c r="D169" s="218" t="s">
        <v>462</v>
      </c>
      <c r="E169" s="96"/>
      <c r="F169" s="41">
        <f t="shared" si="1"/>
        <v>160704</v>
      </c>
      <c r="G169" s="83">
        <v>57.6</v>
      </c>
      <c r="H169" s="96"/>
      <c r="I169" s="269"/>
      <c r="J169" s="272" t="s">
        <v>464</v>
      </c>
      <c r="K169" s="220" t="s">
        <v>516</v>
      </c>
    </row>
    <row r="170" spans="1:11" ht="45" customHeight="1">
      <c r="A170" s="42"/>
      <c r="B170" s="83">
        <v>44</v>
      </c>
      <c r="C170" s="84" t="s">
        <v>505</v>
      </c>
      <c r="D170" s="218" t="s">
        <v>462</v>
      </c>
      <c r="E170" s="96"/>
      <c r="F170" s="41">
        <f t="shared" si="1"/>
        <v>144940.5</v>
      </c>
      <c r="G170" s="83">
        <v>51.95</v>
      </c>
      <c r="H170" s="96"/>
      <c r="I170" s="270"/>
      <c r="J170" s="272" t="s">
        <v>518</v>
      </c>
      <c r="K170" s="220" t="s">
        <v>517</v>
      </c>
    </row>
    <row r="171" spans="1:11" ht="45" customHeight="1">
      <c r="A171" s="42"/>
      <c r="B171" s="83">
        <v>45</v>
      </c>
      <c r="C171" s="84" t="s">
        <v>505</v>
      </c>
      <c r="D171" s="218" t="s">
        <v>535</v>
      </c>
      <c r="E171" s="96"/>
      <c r="F171" s="41">
        <f t="shared" si="1"/>
        <v>188855.1</v>
      </c>
      <c r="G171" s="259">
        <v>67.69</v>
      </c>
      <c r="H171" s="96"/>
      <c r="I171" s="270"/>
      <c r="J171" s="272" t="s">
        <v>464</v>
      </c>
      <c r="K171" s="220" t="s">
        <v>519</v>
      </c>
    </row>
    <row r="172" spans="1:11" ht="45" customHeight="1">
      <c r="A172" s="42"/>
      <c r="B172" s="83">
        <v>46</v>
      </c>
      <c r="C172" s="84" t="s">
        <v>480</v>
      </c>
      <c r="D172" s="218" t="s">
        <v>462</v>
      </c>
      <c r="E172" s="96"/>
      <c r="F172" s="41">
        <f t="shared" si="1"/>
        <v>130571.99999999999</v>
      </c>
      <c r="G172" s="83">
        <v>46.8</v>
      </c>
      <c r="H172" s="96"/>
      <c r="I172" s="270"/>
      <c r="J172" s="273" t="s">
        <v>475</v>
      </c>
      <c r="K172" s="256" t="s">
        <v>520</v>
      </c>
    </row>
    <row r="173" spans="1:11" ht="45" customHeight="1">
      <c r="A173" s="42"/>
      <c r="B173" s="83">
        <v>47</v>
      </c>
      <c r="C173" s="84" t="s">
        <v>505</v>
      </c>
      <c r="D173" s="218"/>
      <c r="E173" s="96"/>
      <c r="F173" s="41">
        <f t="shared" si="1"/>
        <v>85374</v>
      </c>
      <c r="G173" s="83">
        <v>30.6</v>
      </c>
      <c r="H173" s="96"/>
      <c r="I173" s="39"/>
      <c r="J173" s="267" t="s">
        <v>533</v>
      </c>
      <c r="K173" s="268" t="s">
        <v>534</v>
      </c>
    </row>
    <row r="174" spans="1:11" ht="30" customHeight="1">
      <c r="B174" s="329" t="s">
        <v>75</v>
      </c>
      <c r="C174" s="329"/>
      <c r="D174" s="329"/>
      <c r="E174" s="85"/>
      <c r="F174" s="31">
        <f>SUM(E126:F173)</f>
        <v>11892274.92</v>
      </c>
      <c r="G174" s="265"/>
      <c r="H174" s="32"/>
      <c r="I174" s="33"/>
      <c r="J174" s="230"/>
      <c r="K174" s="225"/>
    </row>
    <row r="175" spans="1:11" ht="30" customHeight="1">
      <c r="B175" s="90" t="s">
        <v>461</v>
      </c>
      <c r="C175" s="331" t="s">
        <v>29</v>
      </c>
      <c r="D175" s="331"/>
      <c r="E175" s="331"/>
      <c r="F175" s="331"/>
      <c r="G175" s="331"/>
      <c r="H175" s="331"/>
      <c r="I175" s="23"/>
      <c r="J175" s="229"/>
      <c r="K175" s="50" t="s">
        <v>172</v>
      </c>
    </row>
    <row r="176" spans="1:11" ht="30" customHeight="1">
      <c r="B176" s="83"/>
      <c r="F176" s="41"/>
      <c r="G176" s="83"/>
      <c r="H176" s="34"/>
      <c r="I176" s="38"/>
      <c r="J176" s="232"/>
      <c r="K176" s="35" t="s">
        <v>107</v>
      </c>
    </row>
    <row r="177" spans="1:11" ht="30" customHeight="1">
      <c r="B177" s="329" t="s">
        <v>75</v>
      </c>
      <c r="C177" s="329"/>
      <c r="D177" s="329"/>
      <c r="E177" s="30"/>
      <c r="F177" s="31"/>
      <c r="G177" s="262"/>
      <c r="H177" s="32"/>
      <c r="I177" s="33"/>
      <c r="J177" s="230"/>
      <c r="K177" s="225"/>
    </row>
    <row r="178" spans="1:11" ht="30" customHeight="1">
      <c r="B178" s="50" t="s">
        <v>104</v>
      </c>
      <c r="C178" s="209" t="s">
        <v>244</v>
      </c>
      <c r="D178" s="45"/>
      <c r="E178" s="46"/>
      <c r="F178" s="47"/>
      <c r="G178" s="266"/>
      <c r="H178" s="48"/>
      <c r="I178" s="49"/>
      <c r="J178" s="251"/>
      <c r="K178" s="226"/>
    </row>
    <row r="179" spans="1:11" ht="30" customHeight="1">
      <c r="A179" s="42"/>
      <c r="B179" s="83">
        <v>1</v>
      </c>
      <c r="C179" s="25" t="s">
        <v>53</v>
      </c>
      <c r="D179" s="28"/>
      <c r="E179" s="26"/>
      <c r="F179" s="27">
        <f>G179*2145</f>
        <v>390390</v>
      </c>
      <c r="G179" s="28">
        <v>182</v>
      </c>
      <c r="H179" s="25"/>
      <c r="I179" s="28"/>
      <c r="J179" s="228" t="s">
        <v>157</v>
      </c>
      <c r="K179" s="83"/>
    </row>
    <row r="180" spans="1:11" ht="30" customHeight="1">
      <c r="A180" s="42"/>
      <c r="B180" s="329" t="s">
        <v>75</v>
      </c>
      <c r="C180" s="329"/>
      <c r="D180" s="329"/>
      <c r="E180" s="85"/>
      <c r="F180" s="31">
        <f>F179</f>
        <v>390390</v>
      </c>
      <c r="G180" s="262"/>
      <c r="H180" s="87"/>
      <c r="I180" s="88"/>
      <c r="J180" s="230"/>
      <c r="K180" s="225"/>
    </row>
  </sheetData>
  <mergeCells count="24">
    <mergeCell ref="B119:D119"/>
    <mergeCell ref="B110:D110"/>
    <mergeCell ref="B115:D115"/>
    <mergeCell ref="A24:A26"/>
    <mergeCell ref="A28:A29"/>
    <mergeCell ref="A58:A60"/>
    <mergeCell ref="B103:D103"/>
    <mergeCell ref="C111:H111"/>
    <mergeCell ref="B180:D180"/>
    <mergeCell ref="J1:K1"/>
    <mergeCell ref="J2:K2"/>
    <mergeCell ref="B107:D107"/>
    <mergeCell ref="C108:H108"/>
    <mergeCell ref="B3:L3"/>
    <mergeCell ref="B177:D177"/>
    <mergeCell ref="B174:D174"/>
    <mergeCell ref="C175:H175"/>
    <mergeCell ref="C123:H123"/>
    <mergeCell ref="B125:D125"/>
    <mergeCell ref="C5:H5"/>
    <mergeCell ref="B122:D122"/>
    <mergeCell ref="C116:H116"/>
    <mergeCell ref="C104:H104"/>
    <mergeCell ref="C120:H120"/>
  </mergeCells>
  <phoneticPr fontId="0" type="noConversion"/>
  <printOptions horizontalCentered="1"/>
  <pageMargins left="0.23622047244094491" right="0.31496062992125984" top="0.94488188976377963" bottom="0.55118110236220474" header="0.31496062992125984" footer="0.31496062992125984"/>
  <pageSetup paperSize="9" scale="52" orientation="landscape" r:id="rId1"/>
  <headerFooter alignWithMargins="0"/>
  <rowBreaks count="1" manualBreakCount="1">
    <brk id="12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topLeftCell="C8" zoomScaleNormal="100" zoomScaleSheetLayoutView="100" workbookViewId="0">
      <selection activeCell="H22" sqref="H22"/>
    </sheetView>
  </sheetViews>
  <sheetFormatPr defaultRowHeight="12.75"/>
  <cols>
    <col min="1" max="1" width="3.85546875" style="133" bestFit="1" customWidth="1"/>
    <col min="2" max="2" width="9.140625" style="133" customWidth="1"/>
    <col min="3" max="3" width="42.85546875" style="153" customWidth="1"/>
    <col min="4" max="4" width="23.7109375" style="161" customWidth="1"/>
    <col min="5" max="6" width="21.42578125" style="161" customWidth="1"/>
    <col min="7" max="7" width="9.140625" style="133"/>
    <col min="8" max="8" width="37.85546875" style="133" customWidth="1"/>
    <col min="9" max="16384" width="9.140625" style="133"/>
  </cols>
  <sheetData>
    <row r="1" spans="2:6">
      <c r="F1" s="204" t="s">
        <v>8</v>
      </c>
    </row>
    <row r="2" spans="2:6">
      <c r="F2" s="205" t="s">
        <v>23</v>
      </c>
    </row>
    <row r="4" spans="2:6" ht="54.75" customHeight="1">
      <c r="B4" s="154" t="s">
        <v>5</v>
      </c>
      <c r="C4" s="155" t="s">
        <v>12</v>
      </c>
      <c r="D4" s="156" t="s">
        <v>13</v>
      </c>
      <c r="E4" s="157" t="s">
        <v>14</v>
      </c>
      <c r="F4" s="156" t="s">
        <v>22</v>
      </c>
    </row>
    <row r="5" spans="2:6" s="51" customFormat="1" ht="30" customHeight="1">
      <c r="B5" s="158">
        <v>1</v>
      </c>
      <c r="C5" s="168" t="s">
        <v>24</v>
      </c>
      <c r="D5" s="328">
        <f>45580+236511.65+552</f>
        <v>282643.65000000002</v>
      </c>
      <c r="E5" s="328"/>
      <c r="F5" s="206">
        <v>115427</v>
      </c>
    </row>
    <row r="6" spans="2:6" s="51" customFormat="1" ht="30" customHeight="1">
      <c r="B6" s="158">
        <v>2</v>
      </c>
      <c r="C6" s="168" t="s">
        <v>25</v>
      </c>
      <c r="D6" s="328">
        <f>26728.96+74376.95+6172.84</f>
        <v>107278.75</v>
      </c>
      <c r="E6" s="328">
        <v>80428.789999999994</v>
      </c>
      <c r="F6" s="206"/>
    </row>
    <row r="7" spans="2:6" s="51" customFormat="1" ht="30" customHeight="1">
      <c r="B7" s="158">
        <v>3</v>
      </c>
      <c r="C7" s="168" t="s">
        <v>26</v>
      </c>
      <c r="D7" s="328">
        <v>4220.0600000000004</v>
      </c>
      <c r="E7" s="328">
        <v>26640.76</v>
      </c>
      <c r="F7" s="206"/>
    </row>
    <row r="8" spans="2:6" s="51" customFormat="1" ht="30" customHeight="1">
      <c r="B8" s="158">
        <v>4</v>
      </c>
      <c r="C8" s="168" t="s">
        <v>90</v>
      </c>
      <c r="D8" s="328">
        <v>3300</v>
      </c>
      <c r="E8" s="328">
        <v>19410.099999999999</v>
      </c>
      <c r="F8" s="207"/>
    </row>
    <row r="9" spans="2:6" s="51" customFormat="1" ht="30" customHeight="1">
      <c r="B9" s="158">
        <v>5</v>
      </c>
      <c r="C9" s="168" t="s">
        <v>27</v>
      </c>
      <c r="D9" s="328">
        <v>5305</v>
      </c>
      <c r="E9" s="328">
        <v>18989.759999999998</v>
      </c>
      <c r="F9" s="206"/>
    </row>
    <row r="10" spans="2:6" s="51" customFormat="1" ht="30" customHeight="1">
      <c r="B10" s="158">
        <v>6</v>
      </c>
      <c r="C10" s="168" t="s">
        <v>28</v>
      </c>
      <c r="D10" s="425">
        <f>8963.41+3200</f>
        <v>12163.41</v>
      </c>
      <c r="E10" s="160"/>
      <c r="F10" s="160"/>
    </row>
    <row r="11" spans="2:6" s="51" customFormat="1" ht="30" customHeight="1">
      <c r="B11" s="158">
        <v>7</v>
      </c>
      <c r="C11" s="168" t="s">
        <v>111</v>
      </c>
      <c r="D11" s="159"/>
      <c r="E11" s="160"/>
      <c r="F11" s="160"/>
    </row>
    <row r="12" spans="2:6" s="51" customFormat="1" ht="30" customHeight="1">
      <c r="B12" s="158">
        <v>8</v>
      </c>
      <c r="C12" s="168" t="s">
        <v>97</v>
      </c>
      <c r="D12" s="159"/>
      <c r="E12" s="160"/>
      <c r="F12" s="160"/>
    </row>
    <row r="13" spans="2:6" s="51" customFormat="1" ht="30" customHeight="1">
      <c r="B13" s="158">
        <v>9</v>
      </c>
      <c r="C13" s="168" t="s">
        <v>29</v>
      </c>
      <c r="D13" s="159"/>
      <c r="E13" s="160"/>
      <c r="F13" s="160"/>
    </row>
    <row r="14" spans="2:6" s="51" customFormat="1" ht="30" customHeight="1">
      <c r="B14" s="158">
        <v>10</v>
      </c>
      <c r="C14" s="169" t="s">
        <v>244</v>
      </c>
      <c r="D14" s="159">
        <f>46331.34+599+9084.87+8008.13+2200+5900+1783.5+737+577+638+26915.13+399</f>
        <v>103172.97</v>
      </c>
      <c r="E14" s="206">
        <v>80392.41</v>
      </c>
      <c r="F14" s="160"/>
    </row>
    <row r="15" spans="2:6" s="132" customFormat="1" ht="20.25" customHeight="1">
      <c r="B15" s="340" t="s">
        <v>75</v>
      </c>
      <c r="C15" s="340"/>
      <c r="D15" s="7">
        <f>SUM(D5:D14)</f>
        <v>518083.83999999997</v>
      </c>
      <c r="E15" s="7">
        <f>SUM(E5:E14)</f>
        <v>225861.82</v>
      </c>
      <c r="F15" s="7">
        <f>SUM(F5:F14)</f>
        <v>115427</v>
      </c>
    </row>
    <row r="17" spans="2:8">
      <c r="H17" s="161"/>
    </row>
    <row r="19" spans="2:8">
      <c r="E19" s="204" t="s">
        <v>456</v>
      </c>
      <c r="H19" s="161"/>
    </row>
    <row r="20" spans="2:8" ht="12.75" customHeight="1">
      <c r="B20" s="342" t="s">
        <v>189</v>
      </c>
      <c r="C20" s="342"/>
      <c r="D20" s="342"/>
      <c r="E20" s="342"/>
    </row>
    <row r="21" spans="2:8">
      <c r="B21" s="342"/>
      <c r="C21" s="342"/>
      <c r="D21" s="342"/>
      <c r="E21" s="342"/>
    </row>
    <row r="23" spans="2:8" ht="38.25">
      <c r="B23" s="162" t="s">
        <v>5</v>
      </c>
      <c r="C23" s="163" t="s">
        <v>187</v>
      </c>
      <c r="D23" s="164" t="s">
        <v>188</v>
      </c>
      <c r="E23" s="164" t="s">
        <v>186</v>
      </c>
    </row>
    <row r="24" spans="2:8" ht="20.100000000000001" customHeight="1">
      <c r="B24" s="165">
        <v>1</v>
      </c>
      <c r="C24" s="144" t="s">
        <v>180</v>
      </c>
      <c r="D24" s="166"/>
      <c r="E24" s="166">
        <v>20000</v>
      </c>
    </row>
    <row r="25" spans="2:8" ht="20.100000000000001" customHeight="1">
      <c r="B25" s="165">
        <v>2</v>
      </c>
      <c r="C25" s="170" t="s">
        <v>43</v>
      </c>
      <c r="D25" s="166">
        <v>500000</v>
      </c>
      <c r="E25" s="166">
        <f>889426-D25</f>
        <v>389426</v>
      </c>
    </row>
    <row r="26" spans="2:8" ht="20.100000000000001" customHeight="1">
      <c r="B26" s="165">
        <v>3</v>
      </c>
      <c r="C26" s="170" t="s">
        <v>181</v>
      </c>
      <c r="D26" s="166">
        <v>100000</v>
      </c>
      <c r="E26" s="166">
        <f>263200-D26</f>
        <v>163200</v>
      </c>
    </row>
    <row r="27" spans="2:8" ht="20.100000000000001" customHeight="1">
      <c r="B27" s="165">
        <v>4</v>
      </c>
      <c r="C27" s="170" t="s">
        <v>209</v>
      </c>
      <c r="D27" s="166">
        <v>363412.79</v>
      </c>
      <c r="E27" s="166"/>
    </row>
    <row r="28" spans="2:8" ht="20.100000000000001" customHeight="1">
      <c r="B28" s="165">
        <v>5</v>
      </c>
      <c r="C28" s="170" t="s">
        <v>44</v>
      </c>
      <c r="D28" s="166">
        <v>500000</v>
      </c>
      <c r="E28" s="166">
        <f>750005-D28</f>
        <v>250005</v>
      </c>
    </row>
    <row r="29" spans="2:8" ht="20.100000000000001" customHeight="1">
      <c r="B29" s="165">
        <v>6</v>
      </c>
      <c r="C29" s="170" t="s">
        <v>182</v>
      </c>
      <c r="D29" s="166">
        <v>1000000</v>
      </c>
      <c r="E29" s="166">
        <f>2727000-D29</f>
        <v>1727000</v>
      </c>
    </row>
    <row r="30" spans="2:8" ht="20.100000000000001" customHeight="1">
      <c r="B30" s="165">
        <v>7</v>
      </c>
      <c r="C30" s="170" t="s">
        <v>183</v>
      </c>
      <c r="D30" s="166"/>
      <c r="E30" s="166">
        <v>10000</v>
      </c>
    </row>
    <row r="31" spans="2:8" ht="20.100000000000001" customHeight="1">
      <c r="B31" s="165">
        <v>8</v>
      </c>
      <c r="C31" s="170" t="s">
        <v>184</v>
      </c>
      <c r="D31" s="166"/>
      <c r="E31" s="166">
        <v>60000</v>
      </c>
    </row>
    <row r="32" spans="2:8" ht="20.100000000000001" customHeight="1">
      <c r="B32" s="165">
        <v>9</v>
      </c>
      <c r="C32" s="170" t="s">
        <v>185</v>
      </c>
      <c r="D32" s="166"/>
      <c r="E32" s="166">
        <v>150000</v>
      </c>
    </row>
    <row r="33" spans="1:5" ht="20.100000000000001" customHeight="1">
      <c r="B33" s="343"/>
      <c r="C33" s="343"/>
      <c r="D33" s="11">
        <f>D25+D26+D27+D28+D29</f>
        <v>2463412.79</v>
      </c>
      <c r="E33" s="11">
        <f>E24+E25+E26+E28+E29+E30+E31+E32</f>
        <v>2769631</v>
      </c>
    </row>
    <row r="35" spans="1:5">
      <c r="E35" s="167"/>
    </row>
    <row r="36" spans="1:5">
      <c r="A36" s="171"/>
      <c r="E36" s="167"/>
    </row>
    <row r="47" spans="1:5">
      <c r="A47" s="341"/>
    </row>
    <row r="48" spans="1:5" ht="12.75" customHeight="1">
      <c r="A48" s="341"/>
    </row>
    <row r="49" spans="1:1">
      <c r="A49" s="341"/>
    </row>
    <row r="50" spans="1:1">
      <c r="A50" s="341"/>
    </row>
    <row r="51" spans="1:1">
      <c r="A51" s="341"/>
    </row>
  </sheetData>
  <mergeCells count="4">
    <mergeCell ref="B15:C15"/>
    <mergeCell ref="A47:A51"/>
    <mergeCell ref="B20:E21"/>
    <mergeCell ref="B33:C33"/>
  </mergeCells>
  <pageMargins left="0.31496062992125984" right="0.31496062992125984" top="0.94488188976377963" bottom="0.55118110236220474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62"/>
  <sheetViews>
    <sheetView view="pageBreakPreview" topLeftCell="B44" zoomScale="145" zoomScaleNormal="100" zoomScaleSheetLayoutView="145" workbookViewId="0">
      <selection activeCell="G54" sqref="G54"/>
    </sheetView>
  </sheetViews>
  <sheetFormatPr defaultRowHeight="12.75"/>
  <cols>
    <col min="1" max="1" width="5" style="134" customWidth="1"/>
    <col min="2" max="2" width="33.42578125" style="135" customWidth="1"/>
    <col min="3" max="3" width="16.28515625" style="148" customWidth="1"/>
    <col min="4" max="4" width="18.7109375" style="203" customWidth="1"/>
    <col min="5" max="5" width="8.140625" style="150" customWidth="1"/>
    <col min="6" max="6" width="22.5703125" style="150" customWidth="1"/>
    <col min="7" max="7" width="13.85546875" style="133" bestFit="1" customWidth="1"/>
    <col min="8" max="8" width="9.140625" style="133"/>
    <col min="9" max="9" width="13.85546875" style="133" bestFit="1" customWidth="1"/>
    <col min="10" max="16384" width="9.140625" style="133"/>
  </cols>
  <sheetData>
    <row r="1" spans="1:6">
      <c r="A1" s="137"/>
      <c r="D1" s="186" t="s">
        <v>457</v>
      </c>
    </row>
    <row r="2" spans="1:6">
      <c r="A2" s="137"/>
      <c r="D2" s="186" t="s">
        <v>9</v>
      </c>
    </row>
    <row r="3" spans="1:6">
      <c r="A3" s="137"/>
      <c r="D3" s="186"/>
    </row>
    <row r="4" spans="1:6" ht="25.5">
      <c r="A4" s="138" t="s">
        <v>0</v>
      </c>
      <c r="B4" s="136" t="s">
        <v>3</v>
      </c>
      <c r="C4" s="138" t="s">
        <v>4</v>
      </c>
      <c r="D4" s="187" t="s">
        <v>2</v>
      </c>
      <c r="E4" s="151"/>
      <c r="F4" s="151"/>
    </row>
    <row r="5" spans="1:6" ht="12" customHeight="1">
      <c r="A5" s="368" t="s">
        <v>85</v>
      </c>
      <c r="B5" s="368"/>
      <c r="C5" s="368"/>
      <c r="D5" s="368"/>
      <c r="E5" s="152"/>
      <c r="F5" s="152"/>
    </row>
    <row r="6" spans="1:6" ht="12.75" customHeight="1">
      <c r="A6" s="8">
        <v>1</v>
      </c>
      <c r="B6" s="10" t="s">
        <v>127</v>
      </c>
      <c r="C6" s="9">
        <v>2012</v>
      </c>
      <c r="D6" s="188">
        <v>21264.240000000002</v>
      </c>
    </row>
    <row r="7" spans="1:6" ht="12.75" customHeight="1">
      <c r="A7" s="8">
        <v>2</v>
      </c>
      <c r="B7" s="6" t="s">
        <v>227</v>
      </c>
      <c r="C7" s="139">
        <v>2016</v>
      </c>
      <c r="D7" s="189">
        <v>2150</v>
      </c>
    </row>
    <row r="8" spans="1:6" ht="12.75" customHeight="1">
      <c r="A8" s="8">
        <v>3</v>
      </c>
      <c r="B8" s="6" t="s">
        <v>228</v>
      </c>
      <c r="C8" s="139">
        <v>2016</v>
      </c>
      <c r="D8" s="189">
        <v>2150</v>
      </c>
    </row>
    <row r="9" spans="1:6" ht="12.75" customHeight="1">
      <c r="A9" s="375" t="s">
        <v>75</v>
      </c>
      <c r="B9" s="375"/>
      <c r="C9" s="375"/>
      <c r="D9" s="190">
        <f>SUM(D6:D8)</f>
        <v>25564.240000000002</v>
      </c>
    </row>
    <row r="10" spans="1:6">
      <c r="A10" s="344" t="s">
        <v>86</v>
      </c>
      <c r="B10" s="345"/>
      <c r="C10" s="345"/>
      <c r="D10" s="346"/>
    </row>
    <row r="11" spans="1:6">
      <c r="A11" s="394">
        <v>1</v>
      </c>
      <c r="B11" s="395" t="s">
        <v>559</v>
      </c>
      <c r="C11" s="396">
        <v>2012</v>
      </c>
      <c r="D11" s="397">
        <v>1941.05</v>
      </c>
    </row>
    <row r="12" spans="1:6">
      <c r="A12" s="394">
        <v>2</v>
      </c>
      <c r="B12" s="395" t="s">
        <v>560</v>
      </c>
      <c r="C12" s="396">
        <v>2012</v>
      </c>
      <c r="D12" s="397">
        <v>1984.1</v>
      </c>
    </row>
    <row r="13" spans="1:6">
      <c r="A13" s="394">
        <v>3</v>
      </c>
      <c r="B13" s="395" t="s">
        <v>561</v>
      </c>
      <c r="C13" s="396">
        <v>2013</v>
      </c>
      <c r="D13" s="397">
        <v>1778</v>
      </c>
    </row>
    <row r="14" spans="1:6">
      <c r="A14" s="394">
        <v>4</v>
      </c>
      <c r="B14" s="398" t="s">
        <v>562</v>
      </c>
      <c r="C14" s="396">
        <v>2013</v>
      </c>
      <c r="D14" s="397">
        <v>23130</v>
      </c>
    </row>
    <row r="15" spans="1:6">
      <c r="A15" s="394">
        <v>5</v>
      </c>
      <c r="B15" s="398" t="s">
        <v>563</v>
      </c>
      <c r="C15" s="396">
        <v>2013</v>
      </c>
      <c r="D15" s="397">
        <v>2210</v>
      </c>
    </row>
    <row r="16" spans="1:6">
      <c r="A16" s="394">
        <v>6</v>
      </c>
      <c r="B16" s="398" t="s">
        <v>564</v>
      </c>
      <c r="C16" s="396">
        <v>2013</v>
      </c>
      <c r="D16" s="397">
        <v>1998</v>
      </c>
    </row>
    <row r="17" spans="1:4">
      <c r="A17" s="394">
        <v>7</v>
      </c>
      <c r="B17" s="398" t="s">
        <v>565</v>
      </c>
      <c r="C17" s="396">
        <v>2014</v>
      </c>
      <c r="D17" s="397">
        <v>5836</v>
      </c>
    </row>
    <row r="18" spans="1:4">
      <c r="A18" s="394">
        <v>8</v>
      </c>
      <c r="B18" s="398" t="s">
        <v>566</v>
      </c>
      <c r="C18" s="396">
        <v>2014</v>
      </c>
      <c r="D18" s="397">
        <v>1360</v>
      </c>
    </row>
    <row r="19" spans="1:4">
      <c r="A19" s="394">
        <v>9</v>
      </c>
      <c r="B19" s="398" t="s">
        <v>567</v>
      </c>
      <c r="C19" s="396">
        <v>2014</v>
      </c>
      <c r="D19" s="397">
        <v>999</v>
      </c>
    </row>
    <row r="20" spans="1:4">
      <c r="A20" s="394">
        <v>10</v>
      </c>
      <c r="B20" s="398" t="s">
        <v>568</v>
      </c>
      <c r="C20" s="396">
        <v>2014</v>
      </c>
      <c r="D20" s="397">
        <v>6770</v>
      </c>
    </row>
    <row r="21" spans="1:4">
      <c r="A21" s="394">
        <v>11</v>
      </c>
      <c r="B21" s="398" t="s">
        <v>569</v>
      </c>
      <c r="C21" s="396">
        <v>2014</v>
      </c>
      <c r="D21" s="397">
        <v>899.99</v>
      </c>
    </row>
    <row r="22" spans="1:4">
      <c r="A22" s="394">
        <v>12</v>
      </c>
      <c r="B22" s="398" t="s">
        <v>570</v>
      </c>
      <c r="C22" s="396">
        <v>2014</v>
      </c>
      <c r="D22" s="397">
        <v>1886.99</v>
      </c>
    </row>
    <row r="23" spans="1:4">
      <c r="A23" s="394">
        <v>13</v>
      </c>
      <c r="B23" s="395" t="s">
        <v>571</v>
      </c>
      <c r="C23" s="396">
        <v>2015</v>
      </c>
      <c r="D23" s="397">
        <v>11682</v>
      </c>
    </row>
    <row r="24" spans="1:4">
      <c r="A24" s="394">
        <v>14</v>
      </c>
      <c r="B24" s="395" t="s">
        <v>572</v>
      </c>
      <c r="C24" s="396">
        <v>2015</v>
      </c>
      <c r="D24" s="397">
        <v>2610</v>
      </c>
    </row>
    <row r="25" spans="1:4">
      <c r="A25" s="394">
        <v>15</v>
      </c>
      <c r="B25" s="395" t="s">
        <v>569</v>
      </c>
      <c r="C25" s="396">
        <v>2015</v>
      </c>
      <c r="D25" s="397">
        <v>1199</v>
      </c>
    </row>
    <row r="26" spans="1:4">
      <c r="A26" s="394">
        <v>16</v>
      </c>
      <c r="B26" s="398" t="s">
        <v>573</v>
      </c>
      <c r="C26" s="396">
        <v>2015</v>
      </c>
      <c r="D26" s="399">
        <v>409</v>
      </c>
    </row>
    <row r="27" spans="1:4">
      <c r="A27" s="394">
        <v>17</v>
      </c>
      <c r="B27" s="395" t="s">
        <v>230</v>
      </c>
      <c r="C27" s="396">
        <v>2015</v>
      </c>
      <c r="D27" s="397">
        <v>3923.7</v>
      </c>
    </row>
    <row r="28" spans="1:4">
      <c r="A28" s="394">
        <v>18</v>
      </c>
      <c r="B28" s="398" t="s">
        <v>574</v>
      </c>
      <c r="C28" s="396">
        <v>2015</v>
      </c>
      <c r="D28" s="399">
        <v>17402</v>
      </c>
    </row>
    <row r="29" spans="1:4">
      <c r="A29" s="394">
        <v>19</v>
      </c>
      <c r="B29" s="398" t="s">
        <v>575</v>
      </c>
      <c r="C29" s="396">
        <v>2015</v>
      </c>
      <c r="D29" s="399">
        <v>700</v>
      </c>
    </row>
    <row r="30" spans="1:4">
      <c r="A30" s="394">
        <v>20</v>
      </c>
      <c r="B30" s="398" t="s">
        <v>576</v>
      </c>
      <c r="C30" s="396">
        <v>2016</v>
      </c>
      <c r="D30" s="399">
        <v>790</v>
      </c>
    </row>
    <row r="31" spans="1:4">
      <c r="A31" s="394">
        <v>21</v>
      </c>
      <c r="B31" s="398" t="s">
        <v>577</v>
      </c>
      <c r="C31" s="396">
        <v>2016</v>
      </c>
      <c r="D31" s="400">
        <v>5382</v>
      </c>
    </row>
    <row r="32" spans="1:4" ht="12.75" customHeight="1">
      <c r="A32" s="356" t="s">
        <v>75</v>
      </c>
      <c r="B32" s="357"/>
      <c r="C32" s="358"/>
      <c r="D32" s="190">
        <f>SUM(D11:D31)</f>
        <v>94890.83</v>
      </c>
    </row>
    <row r="33" spans="1:4" s="3" customFormat="1" ht="12.75" customHeight="1">
      <c r="A33" s="344" t="s">
        <v>88</v>
      </c>
      <c r="B33" s="345"/>
      <c r="C33" s="345"/>
      <c r="D33" s="346"/>
    </row>
    <row r="34" spans="1:4" ht="12.75" customHeight="1">
      <c r="A34" s="139">
        <v>1</v>
      </c>
      <c r="B34" s="6" t="s">
        <v>327</v>
      </c>
      <c r="C34" s="139">
        <v>2014</v>
      </c>
      <c r="D34" s="191">
        <v>2500</v>
      </c>
    </row>
    <row r="35" spans="1:4" ht="25.5">
      <c r="A35" s="139">
        <v>2</v>
      </c>
      <c r="B35" s="6" t="s">
        <v>211</v>
      </c>
      <c r="C35" s="139">
        <v>2014</v>
      </c>
      <c r="D35" s="191">
        <v>6099</v>
      </c>
    </row>
    <row r="36" spans="1:4" ht="12.75" customHeight="1">
      <c r="A36" s="139">
        <v>3</v>
      </c>
      <c r="B36" s="6" t="s">
        <v>211</v>
      </c>
      <c r="C36" s="139">
        <v>2014</v>
      </c>
      <c r="D36" s="191">
        <v>6099</v>
      </c>
    </row>
    <row r="37" spans="1:4" ht="12.75" customHeight="1">
      <c r="A37" s="139">
        <v>4</v>
      </c>
      <c r="B37" s="6" t="s">
        <v>328</v>
      </c>
      <c r="C37" s="139">
        <v>2015</v>
      </c>
      <c r="D37" s="191">
        <v>1400</v>
      </c>
    </row>
    <row r="38" spans="1:4" ht="12.75" customHeight="1">
      <c r="A38" s="356" t="s">
        <v>75</v>
      </c>
      <c r="B38" s="357"/>
      <c r="C38" s="358"/>
      <c r="D38" s="190">
        <f>SUM(D34:D37)</f>
        <v>16098</v>
      </c>
    </row>
    <row r="39" spans="1:4" ht="12.75" customHeight="1">
      <c r="A39" s="344" t="s">
        <v>92</v>
      </c>
      <c r="B39" s="345"/>
      <c r="C39" s="345"/>
      <c r="D39" s="346"/>
    </row>
    <row r="40" spans="1:4" ht="12.75" customHeight="1">
      <c r="A40" s="394">
        <v>1</v>
      </c>
      <c r="B40" s="398" t="s">
        <v>578</v>
      </c>
      <c r="C40" s="401">
        <v>2014</v>
      </c>
      <c r="D40" s="402">
        <v>2684.36</v>
      </c>
    </row>
    <row r="41" spans="1:4" ht="12.75" customHeight="1">
      <c r="A41" s="394">
        <v>2</v>
      </c>
      <c r="B41" s="398" t="s">
        <v>579</v>
      </c>
      <c r="C41" s="401">
        <v>2014</v>
      </c>
      <c r="D41" s="402">
        <v>2415.27</v>
      </c>
    </row>
    <row r="42" spans="1:4" ht="12.75" customHeight="1">
      <c r="A42" s="394">
        <v>3</v>
      </c>
      <c r="B42" s="398" t="s">
        <v>63</v>
      </c>
      <c r="C42" s="401">
        <v>2014</v>
      </c>
      <c r="D42" s="402">
        <v>899.75</v>
      </c>
    </row>
    <row r="43" spans="1:4" ht="12.75" customHeight="1">
      <c r="A43" s="394">
        <v>4</v>
      </c>
      <c r="B43" s="398" t="s">
        <v>233</v>
      </c>
      <c r="C43" s="401">
        <v>2014</v>
      </c>
      <c r="D43" s="402">
        <v>1081.05</v>
      </c>
    </row>
    <row r="44" spans="1:4" ht="12.75" customHeight="1">
      <c r="A44" s="394">
        <v>5</v>
      </c>
      <c r="B44" s="398" t="s">
        <v>580</v>
      </c>
      <c r="C44" s="401">
        <v>2014</v>
      </c>
      <c r="D44" s="402">
        <v>3856.05</v>
      </c>
    </row>
    <row r="45" spans="1:4" ht="12.75" customHeight="1">
      <c r="A45" s="394">
        <v>6</v>
      </c>
      <c r="B45" s="398" t="s">
        <v>581</v>
      </c>
      <c r="C45" s="401">
        <v>2014</v>
      </c>
      <c r="D45" s="402">
        <v>1400</v>
      </c>
    </row>
    <row r="46" spans="1:4" ht="12.75" customHeight="1">
      <c r="A46" s="394">
        <v>7</v>
      </c>
      <c r="B46" s="398" t="s">
        <v>581</v>
      </c>
      <c r="C46" s="401">
        <v>2014</v>
      </c>
      <c r="D46" s="402">
        <v>1460</v>
      </c>
    </row>
    <row r="47" spans="1:4">
      <c r="A47" s="394">
        <v>8</v>
      </c>
      <c r="B47" s="398" t="s">
        <v>582</v>
      </c>
      <c r="C47" s="401">
        <v>2014</v>
      </c>
      <c r="D47" s="402">
        <v>2746.59</v>
      </c>
    </row>
    <row r="48" spans="1:4">
      <c r="A48" s="394">
        <v>9</v>
      </c>
      <c r="B48" s="149" t="s">
        <v>231</v>
      </c>
      <c r="C48" s="141"/>
      <c r="D48" s="192">
        <v>2700</v>
      </c>
    </row>
    <row r="49" spans="1:7">
      <c r="A49" s="394">
        <v>10</v>
      </c>
      <c r="B49" s="149" t="s">
        <v>232</v>
      </c>
      <c r="C49" s="141"/>
      <c r="D49" s="192">
        <v>2500</v>
      </c>
    </row>
    <row r="50" spans="1:7">
      <c r="A50" s="394">
        <v>11</v>
      </c>
      <c r="B50" s="149" t="s">
        <v>63</v>
      </c>
      <c r="C50" s="141"/>
      <c r="D50" s="192">
        <v>599</v>
      </c>
    </row>
    <row r="51" spans="1:7">
      <c r="A51" s="394">
        <v>12</v>
      </c>
      <c r="B51" s="149" t="s">
        <v>233</v>
      </c>
      <c r="C51" s="141"/>
      <c r="D51" s="192">
        <v>1081</v>
      </c>
    </row>
    <row r="52" spans="1:7">
      <c r="A52" s="394">
        <v>13</v>
      </c>
      <c r="B52" s="149" t="s">
        <v>234</v>
      </c>
      <c r="C52" s="141"/>
      <c r="D52" s="192">
        <v>3856</v>
      </c>
    </row>
    <row r="53" spans="1:7">
      <c r="A53" s="394">
        <v>14</v>
      </c>
      <c r="B53" s="149" t="s">
        <v>235</v>
      </c>
      <c r="C53" s="141"/>
      <c r="D53" s="192">
        <v>1400</v>
      </c>
    </row>
    <row r="54" spans="1:7">
      <c r="A54" s="394">
        <v>15</v>
      </c>
      <c r="B54" s="149" t="s">
        <v>331</v>
      </c>
      <c r="C54" s="141">
        <v>2012</v>
      </c>
      <c r="D54" s="192">
        <v>15000</v>
      </c>
    </row>
    <row r="55" spans="1:7" ht="12.75" customHeight="1">
      <c r="A55" s="356" t="s">
        <v>75</v>
      </c>
      <c r="B55" s="357"/>
      <c r="C55" s="358"/>
      <c r="D55" s="190">
        <f>SUM(D40:D54)</f>
        <v>43679.07</v>
      </c>
    </row>
    <row r="56" spans="1:7" ht="12.75" customHeight="1">
      <c r="A56" s="388" t="s">
        <v>583</v>
      </c>
      <c r="B56" s="388"/>
      <c r="C56" s="388"/>
      <c r="D56" s="388"/>
    </row>
    <row r="57" spans="1:7" ht="12.75" customHeight="1">
      <c r="A57" s="396">
        <v>1</v>
      </c>
      <c r="B57" s="395" t="s">
        <v>578</v>
      </c>
      <c r="C57" s="401">
        <v>2013</v>
      </c>
      <c r="D57" s="402">
        <v>2540</v>
      </c>
    </row>
    <row r="58" spans="1:7" ht="12.75" customHeight="1">
      <c r="A58" s="396">
        <v>2</v>
      </c>
      <c r="B58" s="395" t="s">
        <v>584</v>
      </c>
      <c r="C58" s="401">
        <v>2013</v>
      </c>
      <c r="D58" s="402">
        <v>2630</v>
      </c>
    </row>
    <row r="59" spans="1:7" ht="12.75" customHeight="1">
      <c r="A59" s="396">
        <v>3</v>
      </c>
      <c r="B59" s="395" t="s">
        <v>579</v>
      </c>
      <c r="C59" s="401">
        <v>2014</v>
      </c>
      <c r="D59" s="402">
        <v>3351.38</v>
      </c>
      <c r="G59" s="403"/>
    </row>
    <row r="60" spans="1:7" ht="12.75" customHeight="1">
      <c r="A60" s="396">
        <v>4</v>
      </c>
      <c r="B60" s="395" t="s">
        <v>585</v>
      </c>
      <c r="C60" s="401">
        <v>2014</v>
      </c>
      <c r="D60" s="402">
        <v>1202.82</v>
      </c>
    </row>
    <row r="61" spans="1:7" ht="12.75" customHeight="1">
      <c r="A61" s="396">
        <v>5</v>
      </c>
      <c r="B61" s="395" t="s">
        <v>586</v>
      </c>
      <c r="C61" s="401">
        <v>2014</v>
      </c>
      <c r="D61" s="402">
        <v>4735.5</v>
      </c>
    </row>
    <row r="62" spans="1:7" ht="12.75" customHeight="1">
      <c r="A62" s="396">
        <v>6</v>
      </c>
      <c r="B62" s="395" t="s">
        <v>587</v>
      </c>
      <c r="C62" s="401">
        <v>2014</v>
      </c>
      <c r="D62" s="402">
        <v>3773.91</v>
      </c>
    </row>
    <row r="63" spans="1:7" ht="12.75" customHeight="1">
      <c r="A63" s="396">
        <v>7</v>
      </c>
      <c r="B63" s="395" t="s">
        <v>588</v>
      </c>
      <c r="C63" s="401">
        <v>2014</v>
      </c>
      <c r="D63" s="402">
        <v>2760.02</v>
      </c>
    </row>
    <row r="64" spans="1:7" ht="12.75" customHeight="1">
      <c r="A64" s="396">
        <v>8</v>
      </c>
      <c r="B64" s="395" t="s">
        <v>589</v>
      </c>
      <c r="C64" s="401">
        <v>2015</v>
      </c>
      <c r="D64" s="402">
        <v>2000</v>
      </c>
    </row>
    <row r="65" spans="1:4" ht="12.75" customHeight="1">
      <c r="A65" s="396">
        <v>9</v>
      </c>
      <c r="B65" s="395" t="s">
        <v>590</v>
      </c>
      <c r="C65" s="401">
        <v>2015</v>
      </c>
      <c r="D65" s="402">
        <v>7250</v>
      </c>
    </row>
    <row r="66" spans="1:4">
      <c r="A66" s="396">
        <v>10</v>
      </c>
      <c r="B66" s="395" t="s">
        <v>591</v>
      </c>
      <c r="C66" s="401">
        <v>2016</v>
      </c>
      <c r="D66" s="402">
        <v>1753.67</v>
      </c>
    </row>
    <row r="67" spans="1:4" ht="12.75" customHeight="1">
      <c r="A67" s="390" t="s">
        <v>75</v>
      </c>
      <c r="B67" s="390"/>
      <c r="C67" s="390"/>
      <c r="D67" s="391">
        <f>SUM(D57:D66)</f>
        <v>31997.300000000003</v>
      </c>
    </row>
    <row r="68" spans="1:4">
      <c r="A68" s="388" t="s">
        <v>94</v>
      </c>
      <c r="B68" s="388"/>
      <c r="C68" s="388"/>
      <c r="D68" s="388"/>
    </row>
    <row r="69" spans="1:4">
      <c r="A69" s="396">
        <v>1</v>
      </c>
      <c r="B69" s="395" t="s">
        <v>592</v>
      </c>
      <c r="C69" s="401">
        <v>2013</v>
      </c>
      <c r="D69" s="397">
        <v>1499</v>
      </c>
    </row>
    <row r="70" spans="1:4">
      <c r="A70" s="396">
        <v>2</v>
      </c>
      <c r="B70" s="404" t="s">
        <v>233</v>
      </c>
      <c r="C70" s="405">
        <v>2017</v>
      </c>
      <c r="D70" s="406">
        <v>1590</v>
      </c>
    </row>
    <row r="71" spans="1:4">
      <c r="A71" s="362" t="s">
        <v>75</v>
      </c>
      <c r="B71" s="363"/>
      <c r="C71" s="364"/>
      <c r="D71" s="190">
        <f>SUM(D69:D70)</f>
        <v>3089</v>
      </c>
    </row>
    <row r="72" spans="1:4">
      <c r="A72" s="344" t="s">
        <v>112</v>
      </c>
      <c r="B72" s="345"/>
      <c r="C72" s="345"/>
      <c r="D72" s="346"/>
    </row>
    <row r="73" spans="1:4">
      <c r="A73" s="139">
        <v>1</v>
      </c>
      <c r="B73" s="407" t="s">
        <v>594</v>
      </c>
      <c r="C73" s="74"/>
      <c r="D73" s="193">
        <v>4790</v>
      </c>
    </row>
    <row r="74" spans="1:4">
      <c r="A74" s="362" t="s">
        <v>75</v>
      </c>
      <c r="B74" s="363"/>
      <c r="C74" s="364"/>
      <c r="D74" s="190">
        <v>4790</v>
      </c>
    </row>
    <row r="75" spans="1:4">
      <c r="A75" s="353" t="s">
        <v>102</v>
      </c>
      <c r="B75" s="354"/>
      <c r="C75" s="354"/>
      <c r="D75" s="355"/>
    </row>
    <row r="76" spans="1:4">
      <c r="A76" s="139">
        <v>1</v>
      </c>
      <c r="B76" s="6" t="s">
        <v>219</v>
      </c>
      <c r="C76" s="139">
        <v>2013</v>
      </c>
      <c r="D76" s="191">
        <v>2050</v>
      </c>
    </row>
    <row r="77" spans="1:4" ht="13.5" customHeight="1">
      <c r="A77" s="139">
        <v>2</v>
      </c>
      <c r="B77" s="6" t="s">
        <v>220</v>
      </c>
      <c r="C77" s="139">
        <v>2014</v>
      </c>
      <c r="D77" s="191">
        <v>3008</v>
      </c>
    </row>
    <row r="78" spans="1:4">
      <c r="A78" s="356" t="s">
        <v>75</v>
      </c>
      <c r="B78" s="357"/>
      <c r="C78" s="358"/>
      <c r="D78" s="190">
        <f>SUM(D76:D77)</f>
        <v>5058</v>
      </c>
    </row>
    <row r="79" spans="1:4">
      <c r="A79" s="359" t="s">
        <v>103</v>
      </c>
      <c r="B79" s="360"/>
      <c r="C79" s="360"/>
      <c r="D79" s="361"/>
    </row>
    <row r="80" spans="1:4">
      <c r="A80" s="43">
        <v>1</v>
      </c>
      <c r="B80" s="142" t="s">
        <v>236</v>
      </c>
      <c r="C80" s="143">
        <v>2012</v>
      </c>
      <c r="D80" s="408">
        <v>810</v>
      </c>
    </row>
    <row r="81" spans="1:4" ht="12.75" customHeight="1">
      <c r="A81" s="43">
        <v>2</v>
      </c>
      <c r="B81" s="142" t="s">
        <v>237</v>
      </c>
      <c r="C81" s="143">
        <v>2013</v>
      </c>
      <c r="D81" s="408">
        <v>769</v>
      </c>
    </row>
    <row r="82" spans="1:4">
      <c r="A82" s="43">
        <v>3</v>
      </c>
      <c r="B82" s="142" t="s">
        <v>238</v>
      </c>
      <c r="C82" s="143">
        <v>2013</v>
      </c>
      <c r="D82" s="194">
        <v>2640</v>
      </c>
    </row>
    <row r="83" spans="1:4" ht="12.75" customHeight="1">
      <c r="A83" s="43">
        <v>4</v>
      </c>
      <c r="B83" s="142" t="s">
        <v>239</v>
      </c>
      <c r="C83" s="143">
        <v>2014</v>
      </c>
      <c r="D83" s="194">
        <v>3189.39</v>
      </c>
    </row>
    <row r="84" spans="1:4" ht="12.75" customHeight="1">
      <c r="A84" s="362" t="s">
        <v>75</v>
      </c>
      <c r="B84" s="363"/>
      <c r="C84" s="364"/>
      <c r="D84" s="195">
        <f>SUM(D80:D83)</f>
        <v>7408.3899999999994</v>
      </c>
    </row>
    <row r="85" spans="1:4">
      <c r="A85" s="208">
        <v>10</v>
      </c>
      <c r="B85" s="368" t="s">
        <v>245</v>
      </c>
      <c r="C85" s="368"/>
      <c r="D85" s="368"/>
    </row>
    <row r="86" spans="1:4">
      <c r="A86" s="44">
        <v>1</v>
      </c>
      <c r="B86" s="140" t="s">
        <v>249</v>
      </c>
      <c r="C86" s="139" t="s">
        <v>247</v>
      </c>
      <c r="D86" s="196">
        <v>12000</v>
      </c>
    </row>
    <row r="87" spans="1:4">
      <c r="A87" s="44">
        <v>2</v>
      </c>
      <c r="B87" s="140" t="s">
        <v>250</v>
      </c>
      <c r="C87" s="139" t="s">
        <v>247</v>
      </c>
      <c r="D87" s="196">
        <v>4144.04</v>
      </c>
    </row>
    <row r="88" spans="1:4" ht="12.75" customHeight="1">
      <c r="A88" s="44">
        <v>3</v>
      </c>
      <c r="B88" s="140" t="s">
        <v>251</v>
      </c>
      <c r="C88" s="139" t="s">
        <v>247</v>
      </c>
      <c r="D88" s="196">
        <v>311</v>
      </c>
    </row>
    <row r="89" spans="1:4" ht="12.75" customHeight="1">
      <c r="A89" s="44">
        <v>4</v>
      </c>
      <c r="B89" s="140" t="s">
        <v>252</v>
      </c>
      <c r="C89" s="139" t="s">
        <v>247</v>
      </c>
      <c r="D89" s="196">
        <v>359</v>
      </c>
    </row>
    <row r="90" spans="1:4">
      <c r="A90" s="44">
        <v>5</v>
      </c>
      <c r="B90" s="140" t="s">
        <v>253</v>
      </c>
      <c r="C90" s="139" t="s">
        <v>247</v>
      </c>
      <c r="D90" s="196">
        <v>799</v>
      </c>
    </row>
    <row r="91" spans="1:4">
      <c r="A91" s="44">
        <v>6</v>
      </c>
      <c r="B91" s="140" t="s">
        <v>253</v>
      </c>
      <c r="C91" s="139" t="s">
        <v>247</v>
      </c>
      <c r="D91" s="196">
        <v>769</v>
      </c>
    </row>
    <row r="92" spans="1:4">
      <c r="A92" s="44">
        <v>7</v>
      </c>
      <c r="B92" s="140" t="s">
        <v>252</v>
      </c>
      <c r="C92" s="139"/>
      <c r="D92" s="196">
        <v>1105</v>
      </c>
    </row>
    <row r="93" spans="1:4" ht="12.75" customHeight="1">
      <c r="A93" s="44">
        <v>8</v>
      </c>
      <c r="B93" s="140" t="s">
        <v>403</v>
      </c>
      <c r="C93" s="131"/>
      <c r="D93" s="196">
        <v>1498</v>
      </c>
    </row>
    <row r="94" spans="1:4" ht="12.75" customHeight="1">
      <c r="A94" s="44">
        <v>9</v>
      </c>
      <c r="B94" s="140" t="s">
        <v>235</v>
      </c>
      <c r="C94" s="131"/>
      <c r="D94" s="196">
        <v>1299</v>
      </c>
    </row>
    <row r="95" spans="1:4" ht="13.5" thickBot="1">
      <c r="A95" s="115">
        <v>10</v>
      </c>
      <c r="B95" s="116" t="s">
        <v>404</v>
      </c>
      <c r="C95" s="146"/>
      <c r="D95" s="197">
        <v>459</v>
      </c>
    </row>
    <row r="96" spans="1:4" ht="13.5" thickBot="1">
      <c r="A96" s="347" t="s">
        <v>75</v>
      </c>
      <c r="B96" s="348"/>
      <c r="C96" s="349"/>
      <c r="D96" s="198">
        <f>SUM(D86:D95)</f>
        <v>22743.040000000001</v>
      </c>
    </row>
    <row r="97" spans="1:7" ht="12.75" customHeight="1">
      <c r="A97" s="137"/>
      <c r="D97" s="186" t="s">
        <v>11</v>
      </c>
    </row>
    <row r="98" spans="1:7">
      <c r="A98" s="137"/>
      <c r="D98" s="186"/>
    </row>
    <row r="99" spans="1:7" ht="12.75" customHeight="1">
      <c r="A99" s="138" t="s">
        <v>0</v>
      </c>
      <c r="B99" s="136" t="s">
        <v>3</v>
      </c>
      <c r="C99" s="138" t="s">
        <v>4</v>
      </c>
      <c r="D99" s="187" t="s">
        <v>2</v>
      </c>
    </row>
    <row r="100" spans="1:7">
      <c r="A100" s="344" t="s">
        <v>85</v>
      </c>
      <c r="B100" s="345"/>
      <c r="C100" s="345"/>
      <c r="D100" s="346"/>
    </row>
    <row r="101" spans="1:7" ht="12.75" customHeight="1">
      <c r="A101" s="139">
        <v>1</v>
      </c>
      <c r="B101" s="75" t="s">
        <v>229</v>
      </c>
      <c r="C101" s="74">
        <v>2016</v>
      </c>
      <c r="D101" s="193">
        <v>1999</v>
      </c>
    </row>
    <row r="102" spans="1:7" ht="12.75" customHeight="1">
      <c r="A102" s="350" t="s">
        <v>75</v>
      </c>
      <c r="B102" s="351"/>
      <c r="C102" s="352"/>
      <c r="D102" s="190">
        <f>D101</f>
        <v>1999</v>
      </c>
    </row>
    <row r="103" spans="1:7">
      <c r="A103" s="388" t="s">
        <v>86</v>
      </c>
      <c r="B103" s="388"/>
      <c r="C103" s="388"/>
      <c r="D103" s="388"/>
    </row>
    <row r="104" spans="1:7">
      <c r="A104" s="409">
        <v>1</v>
      </c>
      <c r="B104" s="410" t="s">
        <v>595</v>
      </c>
      <c r="C104" s="409">
        <v>2012</v>
      </c>
      <c r="D104" s="411">
        <v>2549</v>
      </c>
    </row>
    <row r="105" spans="1:7" ht="12.75" customHeight="1">
      <c r="A105" s="409">
        <v>2</v>
      </c>
      <c r="B105" s="410" t="s">
        <v>596</v>
      </c>
      <c r="C105" s="409">
        <v>2013</v>
      </c>
      <c r="D105" s="411">
        <v>2080</v>
      </c>
    </row>
    <row r="106" spans="1:7">
      <c r="A106" s="409">
        <v>3</v>
      </c>
      <c r="B106" s="410" t="s">
        <v>597</v>
      </c>
      <c r="C106" s="409">
        <v>2013</v>
      </c>
      <c r="D106" s="415">
        <v>2390</v>
      </c>
      <c r="G106" s="403"/>
    </row>
    <row r="107" spans="1:7">
      <c r="A107" s="409">
        <v>4</v>
      </c>
      <c r="B107" s="412" t="s">
        <v>598</v>
      </c>
      <c r="C107" s="409">
        <v>2014</v>
      </c>
      <c r="D107" s="416">
        <v>1129.99</v>
      </c>
    </row>
    <row r="108" spans="1:7" ht="12.75" customHeight="1">
      <c r="A108" s="409">
        <v>5</v>
      </c>
      <c r="B108" s="412" t="s">
        <v>599</v>
      </c>
      <c r="C108" s="409">
        <v>2015</v>
      </c>
      <c r="D108" s="416">
        <v>17270</v>
      </c>
    </row>
    <row r="109" spans="1:7" ht="12.75" customHeight="1">
      <c r="A109" s="409">
        <v>6</v>
      </c>
      <c r="B109" s="410" t="s">
        <v>600</v>
      </c>
      <c r="C109" s="409">
        <v>2016</v>
      </c>
      <c r="D109" s="416">
        <v>10100</v>
      </c>
    </row>
    <row r="110" spans="1:7">
      <c r="A110" s="409">
        <v>7</v>
      </c>
      <c r="B110" s="410" t="s">
        <v>601</v>
      </c>
      <c r="C110" s="409">
        <v>2013</v>
      </c>
      <c r="D110" s="415">
        <v>399.99</v>
      </c>
    </row>
    <row r="111" spans="1:7">
      <c r="A111" s="409">
        <v>8</v>
      </c>
      <c r="B111" s="413" t="s">
        <v>602</v>
      </c>
      <c r="C111" s="414">
        <v>2014</v>
      </c>
      <c r="D111" s="417">
        <v>1519.99</v>
      </c>
    </row>
    <row r="112" spans="1:7">
      <c r="A112" s="390" t="s">
        <v>75</v>
      </c>
      <c r="B112" s="390"/>
      <c r="C112" s="390"/>
      <c r="D112" s="391">
        <f>SUM(D104:D111)</f>
        <v>37438.969999999994</v>
      </c>
    </row>
    <row r="113" spans="1:4">
      <c r="A113" s="388" t="s">
        <v>603</v>
      </c>
      <c r="B113" s="388"/>
      <c r="C113" s="388"/>
      <c r="D113" s="388"/>
    </row>
    <row r="114" spans="1:4">
      <c r="A114" s="389">
        <v>1</v>
      </c>
      <c r="B114" s="418" t="s">
        <v>596</v>
      </c>
      <c r="C114" s="396">
        <v>2013</v>
      </c>
      <c r="D114" s="424">
        <v>2080</v>
      </c>
    </row>
    <row r="115" spans="1:4" ht="12.75" customHeight="1">
      <c r="A115" s="389">
        <v>2</v>
      </c>
      <c r="B115" s="395" t="s">
        <v>604</v>
      </c>
      <c r="C115" s="396">
        <v>2014</v>
      </c>
      <c r="D115" s="397">
        <v>8260</v>
      </c>
    </row>
    <row r="116" spans="1:4">
      <c r="A116" s="389">
        <v>3</v>
      </c>
      <c r="B116" s="395" t="s">
        <v>329</v>
      </c>
      <c r="C116" s="396">
        <v>2016</v>
      </c>
      <c r="D116" s="397">
        <v>1549</v>
      </c>
    </row>
    <row r="117" spans="1:4">
      <c r="A117" s="389">
        <v>4</v>
      </c>
      <c r="B117" s="395" t="s">
        <v>330</v>
      </c>
      <c r="C117" s="396">
        <v>2016</v>
      </c>
      <c r="D117" s="397">
        <v>1468</v>
      </c>
    </row>
    <row r="118" spans="1:4">
      <c r="A118" s="389">
        <v>5</v>
      </c>
      <c r="B118" s="395" t="s">
        <v>605</v>
      </c>
      <c r="C118" s="396">
        <v>2017</v>
      </c>
      <c r="D118" s="397">
        <v>3996</v>
      </c>
    </row>
    <row r="119" spans="1:4" ht="12.75" customHeight="1">
      <c r="A119" s="390" t="s">
        <v>75</v>
      </c>
      <c r="B119" s="390"/>
      <c r="C119" s="390"/>
      <c r="D119" s="391">
        <f>SUM(D114:D118)</f>
        <v>17353</v>
      </c>
    </row>
    <row r="120" spans="1:4">
      <c r="A120" s="388" t="s">
        <v>92</v>
      </c>
      <c r="B120" s="388"/>
      <c r="C120" s="388"/>
      <c r="D120" s="388"/>
    </row>
    <row r="121" spans="1:4">
      <c r="A121" s="389">
        <v>1</v>
      </c>
      <c r="B121" s="395" t="s">
        <v>606</v>
      </c>
      <c r="C121" s="401">
        <v>2013</v>
      </c>
      <c r="D121" s="402">
        <v>2080</v>
      </c>
    </row>
    <row r="122" spans="1:4">
      <c r="A122" s="389">
        <v>2</v>
      </c>
      <c r="B122" s="395" t="s">
        <v>606</v>
      </c>
      <c r="C122" s="401">
        <v>2014</v>
      </c>
      <c r="D122" s="402">
        <v>2900</v>
      </c>
    </row>
    <row r="123" spans="1:4">
      <c r="A123" s="389">
        <v>3</v>
      </c>
      <c r="B123" s="395" t="s">
        <v>606</v>
      </c>
      <c r="C123" s="401">
        <v>2014</v>
      </c>
      <c r="D123" s="402">
        <v>2975</v>
      </c>
    </row>
    <row r="124" spans="1:4">
      <c r="A124" s="389">
        <v>4</v>
      </c>
      <c r="B124" s="395" t="s">
        <v>606</v>
      </c>
      <c r="C124" s="401">
        <v>2014</v>
      </c>
      <c r="D124" s="402">
        <v>2684.36</v>
      </c>
    </row>
    <row r="125" spans="1:4">
      <c r="A125" s="389">
        <v>5</v>
      </c>
      <c r="B125" s="395" t="s">
        <v>606</v>
      </c>
      <c r="C125" s="401">
        <v>2015</v>
      </c>
      <c r="D125" s="402">
        <v>2500</v>
      </c>
    </row>
    <row r="126" spans="1:4">
      <c r="A126" s="392"/>
      <c r="B126" s="392"/>
      <c r="C126" s="392"/>
      <c r="D126" s="391">
        <f>SUM(D121:D125)</f>
        <v>13139.36</v>
      </c>
    </row>
    <row r="127" spans="1:4">
      <c r="A127" s="388" t="s">
        <v>583</v>
      </c>
      <c r="B127" s="388"/>
      <c r="C127" s="388"/>
      <c r="D127" s="388"/>
    </row>
    <row r="128" spans="1:4">
      <c r="A128" s="389">
        <v>3</v>
      </c>
      <c r="B128" s="395" t="s">
        <v>607</v>
      </c>
      <c r="C128" s="396">
        <v>2014</v>
      </c>
      <c r="D128" s="419">
        <v>2398</v>
      </c>
    </row>
    <row r="129" spans="1:4">
      <c r="A129" s="389">
        <v>4</v>
      </c>
      <c r="B129" s="395" t="s">
        <v>608</v>
      </c>
      <c r="C129" s="396">
        <v>2014</v>
      </c>
      <c r="D129" s="419">
        <v>12768</v>
      </c>
    </row>
    <row r="130" spans="1:4">
      <c r="A130" s="389">
        <v>5</v>
      </c>
      <c r="B130" s="395" t="s">
        <v>609</v>
      </c>
      <c r="C130" s="401">
        <v>2014</v>
      </c>
      <c r="D130" s="420">
        <v>13748</v>
      </c>
    </row>
    <row r="131" spans="1:4">
      <c r="A131" s="390" t="s">
        <v>75</v>
      </c>
      <c r="B131" s="390"/>
      <c r="C131" s="390"/>
      <c r="D131" s="393">
        <f>SUM(D128:D130)</f>
        <v>28914</v>
      </c>
    </row>
    <row r="132" spans="1:4">
      <c r="A132" s="359" t="s">
        <v>94</v>
      </c>
      <c r="B132" s="360"/>
      <c r="C132" s="360"/>
      <c r="D132" s="361"/>
    </row>
    <row r="133" spans="1:4">
      <c r="A133" s="394">
        <v>1</v>
      </c>
      <c r="B133" s="6" t="s">
        <v>610</v>
      </c>
      <c r="C133" s="139">
        <v>2013</v>
      </c>
      <c r="D133" s="423">
        <v>2898</v>
      </c>
    </row>
    <row r="134" spans="1:4" ht="12.75" customHeight="1">
      <c r="A134" s="421">
        <v>2</v>
      </c>
      <c r="B134" s="6" t="s">
        <v>593</v>
      </c>
      <c r="C134" s="141">
        <v>2014</v>
      </c>
      <c r="D134" s="423">
        <v>619.94000000000005</v>
      </c>
    </row>
    <row r="135" spans="1:4">
      <c r="A135" s="362" t="s">
        <v>75</v>
      </c>
      <c r="B135" s="363"/>
      <c r="C135" s="364"/>
      <c r="D135" s="422">
        <f>SUM(D133:D134)</f>
        <v>3517.94</v>
      </c>
    </row>
    <row r="136" spans="1:4">
      <c r="A136" s="344" t="s">
        <v>112</v>
      </c>
      <c r="B136" s="345"/>
      <c r="C136" s="345"/>
      <c r="D136" s="346"/>
    </row>
    <row r="137" spans="1:4">
      <c r="A137" s="139">
        <v>1</v>
      </c>
      <c r="B137" s="75" t="s">
        <v>213</v>
      </c>
      <c r="C137" s="141"/>
      <c r="D137" s="192">
        <v>0</v>
      </c>
    </row>
    <row r="138" spans="1:4">
      <c r="A138" s="362" t="s">
        <v>75</v>
      </c>
      <c r="B138" s="363"/>
      <c r="C138" s="364"/>
      <c r="D138" s="190">
        <f>SUM(D137)</f>
        <v>0</v>
      </c>
    </row>
    <row r="139" spans="1:4">
      <c r="A139" s="369" t="s">
        <v>102</v>
      </c>
      <c r="B139" s="370"/>
      <c r="C139" s="370"/>
      <c r="D139" s="371"/>
    </row>
    <row r="140" spans="1:4">
      <c r="A140" s="5"/>
      <c r="B140" s="4" t="s">
        <v>218</v>
      </c>
      <c r="C140" s="5">
        <v>2013</v>
      </c>
      <c r="D140" s="199">
        <v>2449</v>
      </c>
    </row>
    <row r="141" spans="1:4">
      <c r="A141" s="372" t="s">
        <v>75</v>
      </c>
      <c r="B141" s="373"/>
      <c r="C141" s="374"/>
      <c r="D141" s="190">
        <v>2449</v>
      </c>
    </row>
    <row r="142" spans="1:4">
      <c r="A142" s="344" t="s">
        <v>103</v>
      </c>
      <c r="B142" s="345"/>
      <c r="C142" s="345"/>
      <c r="D142" s="346"/>
    </row>
    <row r="143" spans="1:4">
      <c r="A143" s="8">
        <v>1</v>
      </c>
      <c r="B143" s="10" t="s">
        <v>240</v>
      </c>
      <c r="C143" s="9">
        <v>2013</v>
      </c>
      <c r="D143" s="188">
        <v>2360</v>
      </c>
    </row>
    <row r="144" spans="1:4">
      <c r="A144" s="8">
        <v>2</v>
      </c>
      <c r="B144" s="10" t="s">
        <v>241</v>
      </c>
      <c r="C144" s="9">
        <v>2013</v>
      </c>
      <c r="D144" s="188">
        <v>2360</v>
      </c>
    </row>
    <row r="145" spans="1:6">
      <c r="A145" s="8">
        <v>3</v>
      </c>
      <c r="B145" s="10" t="s">
        <v>242</v>
      </c>
      <c r="C145" s="9">
        <v>2013</v>
      </c>
      <c r="D145" s="188">
        <v>3430</v>
      </c>
    </row>
    <row r="146" spans="1:6">
      <c r="A146" s="8">
        <v>4</v>
      </c>
      <c r="B146" s="10" t="s">
        <v>243</v>
      </c>
      <c r="C146" s="9">
        <v>2013</v>
      </c>
      <c r="D146" s="188">
        <v>1469.28</v>
      </c>
    </row>
    <row r="147" spans="1:6">
      <c r="A147" s="362" t="s">
        <v>75</v>
      </c>
      <c r="B147" s="363"/>
      <c r="C147" s="364"/>
      <c r="D147" s="190">
        <f>SUM(D143:D146)</f>
        <v>9619.2800000000007</v>
      </c>
    </row>
    <row r="148" spans="1:6">
      <c r="A148" s="208">
        <v>10</v>
      </c>
      <c r="B148" s="368" t="s">
        <v>245</v>
      </c>
      <c r="C148" s="368"/>
      <c r="D148" s="368"/>
    </row>
    <row r="149" spans="1:6">
      <c r="A149" s="44">
        <v>1</v>
      </c>
      <c r="B149" s="140" t="s">
        <v>246</v>
      </c>
      <c r="C149" s="139" t="s">
        <v>247</v>
      </c>
      <c r="D149" s="200">
        <v>3222.88</v>
      </c>
    </row>
    <row r="150" spans="1:6">
      <c r="A150" s="44">
        <v>2</v>
      </c>
      <c r="B150" s="140" t="s">
        <v>246</v>
      </c>
      <c r="C150" s="139" t="s">
        <v>247</v>
      </c>
      <c r="D150" s="200">
        <v>3756.51</v>
      </c>
    </row>
    <row r="151" spans="1:6">
      <c r="A151" s="44">
        <v>3</v>
      </c>
      <c r="B151" s="140" t="s">
        <v>246</v>
      </c>
      <c r="C151" s="139" t="s">
        <v>247</v>
      </c>
      <c r="D151" s="200">
        <v>3600</v>
      </c>
    </row>
    <row r="152" spans="1:6">
      <c r="A152" s="44">
        <v>4</v>
      </c>
      <c r="B152" s="140" t="s">
        <v>248</v>
      </c>
      <c r="C152" s="139" t="s">
        <v>247</v>
      </c>
      <c r="D152" s="200">
        <v>469</v>
      </c>
    </row>
    <row r="153" spans="1:6">
      <c r="A153" s="365" t="s">
        <v>75</v>
      </c>
      <c r="B153" s="366"/>
      <c r="C153" s="367"/>
      <c r="D153" s="201">
        <f>SUM(D149:D152)</f>
        <v>11048.39</v>
      </c>
    </row>
    <row r="154" spans="1:6">
      <c r="A154" s="137"/>
      <c r="B154" s="2"/>
      <c r="D154" s="186" t="s">
        <v>128</v>
      </c>
    </row>
    <row r="155" spans="1:6">
      <c r="A155" s="137"/>
      <c r="D155" s="186"/>
    </row>
    <row r="156" spans="1:6" ht="25.5">
      <c r="A156" s="145" t="s">
        <v>0</v>
      </c>
      <c r="B156" s="52" t="s">
        <v>3</v>
      </c>
      <c r="C156" s="145" t="s">
        <v>4</v>
      </c>
      <c r="D156" s="202" t="s">
        <v>2</v>
      </c>
      <c r="F156" s="426"/>
    </row>
    <row r="157" spans="1:6">
      <c r="A157" s="359" t="s">
        <v>85</v>
      </c>
      <c r="B157" s="360"/>
      <c r="C157" s="360"/>
      <c r="D157" s="361"/>
    </row>
    <row r="158" spans="1:6">
      <c r="A158" s="139">
        <v>1</v>
      </c>
      <c r="B158" s="4" t="s">
        <v>129</v>
      </c>
      <c r="C158" s="5">
        <v>2009</v>
      </c>
      <c r="D158" s="199">
        <v>4601</v>
      </c>
    </row>
    <row r="159" spans="1:6">
      <c r="A159" s="139">
        <v>2</v>
      </c>
      <c r="B159" s="4" t="s">
        <v>130</v>
      </c>
      <c r="C159" s="5">
        <v>2012</v>
      </c>
      <c r="D159" s="199">
        <v>31300</v>
      </c>
    </row>
    <row r="160" spans="1:6">
      <c r="A160" s="139">
        <v>3</v>
      </c>
      <c r="B160" s="4" t="s">
        <v>134</v>
      </c>
      <c r="C160" s="139">
        <v>2007</v>
      </c>
      <c r="D160" s="199">
        <v>4494</v>
      </c>
    </row>
    <row r="161" spans="1:4">
      <c r="A161" s="139">
        <v>4</v>
      </c>
      <c r="B161" s="4" t="s">
        <v>135</v>
      </c>
      <c r="C161" s="139">
        <v>2008</v>
      </c>
      <c r="D161" s="199">
        <v>4440.5</v>
      </c>
    </row>
    <row r="162" spans="1:4">
      <c r="A162" s="350" t="s">
        <v>75</v>
      </c>
      <c r="B162" s="351"/>
      <c r="C162" s="352"/>
      <c r="D162" s="190">
        <f>SUM(D158:D161)</f>
        <v>44835.5</v>
      </c>
    </row>
  </sheetData>
  <mergeCells count="42">
    <mergeCell ref="A67:C67"/>
    <mergeCell ref="A103:D103"/>
    <mergeCell ref="A112:C112"/>
    <mergeCell ref="A119:C119"/>
    <mergeCell ref="A126:C126"/>
    <mergeCell ref="A5:D5"/>
    <mergeCell ref="A9:C9"/>
    <mergeCell ref="A10:D10"/>
    <mergeCell ref="A39:D39"/>
    <mergeCell ref="A55:C55"/>
    <mergeCell ref="A32:C32"/>
    <mergeCell ref="A141:C141"/>
    <mergeCell ref="A100:D100"/>
    <mergeCell ref="A102:C102"/>
    <mergeCell ref="A33:D33"/>
    <mergeCell ref="A38:C38"/>
    <mergeCell ref="A68:D68"/>
    <mergeCell ref="A131:C131"/>
    <mergeCell ref="A71:C71"/>
    <mergeCell ref="A74:C74"/>
    <mergeCell ref="B85:D85"/>
    <mergeCell ref="A56:D56"/>
    <mergeCell ref="A153:C153"/>
    <mergeCell ref="B148:D148"/>
    <mergeCell ref="A157:D157"/>
    <mergeCell ref="A138:C138"/>
    <mergeCell ref="A139:D139"/>
    <mergeCell ref="A142:D142"/>
    <mergeCell ref="A113:D113"/>
    <mergeCell ref="A96:C96"/>
    <mergeCell ref="A162:C162"/>
    <mergeCell ref="A72:D72"/>
    <mergeCell ref="A75:D75"/>
    <mergeCell ref="A78:C78"/>
    <mergeCell ref="A79:D79"/>
    <mergeCell ref="A84:C84"/>
    <mergeCell ref="A120:D120"/>
    <mergeCell ref="A127:D127"/>
    <mergeCell ref="A147:C147"/>
    <mergeCell ref="A132:D132"/>
    <mergeCell ref="A135:C135"/>
    <mergeCell ref="A136:D136"/>
  </mergeCells>
  <phoneticPr fontId="0" type="noConversion"/>
  <printOptions horizontalCentered="1"/>
  <pageMargins left="0.78740157480314965" right="0.39370078740157483" top="0.31496062992125984" bottom="0.23622047244094491" header="0.51181102362204722" footer="0.51181102362204722"/>
  <pageSetup paperSize="9" scale="93" orientation="portrait" r:id="rId1"/>
  <headerFooter alignWithMargins="0"/>
  <rowBreaks count="2" manualBreakCount="2">
    <brk id="67" max="4" man="1"/>
    <brk id="7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6"/>
  <sheetViews>
    <sheetView view="pageBreakPreview" topLeftCell="A4" zoomScale="60" zoomScaleNormal="100" workbookViewId="0">
      <selection activeCell="N13" sqref="N1:N1048576"/>
    </sheetView>
  </sheetViews>
  <sheetFormatPr defaultRowHeight="12.75"/>
  <cols>
    <col min="3" max="4" width="18.7109375" customWidth="1"/>
    <col min="5" max="5" width="26.140625" customWidth="1"/>
    <col min="6" max="7" width="18.7109375" customWidth="1"/>
    <col min="10" max="10" width="15.85546875" customWidth="1"/>
    <col min="11" max="11" width="13.42578125" customWidth="1"/>
    <col min="13" max="13" width="12.42578125" customWidth="1"/>
    <col min="14" max="14" width="13.7109375" style="176" customWidth="1"/>
    <col min="15" max="16" width="16.140625" customWidth="1"/>
    <col min="17" max="18" width="14.140625" customWidth="1"/>
  </cols>
  <sheetData>
    <row r="1" spans="2:241">
      <c r="R1" s="173" t="s">
        <v>458</v>
      </c>
    </row>
    <row r="2" spans="2:241">
      <c r="R2" s="147" t="s">
        <v>459</v>
      </c>
    </row>
    <row r="3" spans="2:241">
      <c r="R3" s="172"/>
    </row>
    <row r="4" spans="2:241" s="53" customFormat="1">
      <c r="B4" s="377" t="s">
        <v>254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</row>
    <row r="5" spans="2:241" s="53" customFormat="1" ht="12.75" customHeight="1">
      <c r="B5" s="376" t="s">
        <v>5</v>
      </c>
      <c r="C5" s="376" t="s">
        <v>255</v>
      </c>
      <c r="D5" s="376" t="s">
        <v>256</v>
      </c>
      <c r="E5" s="376" t="s">
        <v>257</v>
      </c>
      <c r="F5" s="376" t="s">
        <v>258</v>
      </c>
      <c r="G5" s="376" t="s">
        <v>259</v>
      </c>
      <c r="H5" s="376" t="s">
        <v>260</v>
      </c>
      <c r="I5" s="376" t="s">
        <v>261</v>
      </c>
      <c r="J5" s="376" t="s">
        <v>262</v>
      </c>
      <c r="K5" s="376" t="s">
        <v>263</v>
      </c>
      <c r="L5" s="376" t="s">
        <v>264</v>
      </c>
      <c r="M5" s="376" t="s">
        <v>265</v>
      </c>
      <c r="N5" s="378" t="s">
        <v>266</v>
      </c>
      <c r="O5" s="376" t="s">
        <v>267</v>
      </c>
      <c r="P5" s="376"/>
      <c r="Q5" s="376" t="s">
        <v>268</v>
      </c>
      <c r="R5" s="376"/>
    </row>
    <row r="6" spans="2:241" s="53" customFormat="1" ht="20.25" customHeight="1"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8"/>
      <c r="O6" s="376"/>
      <c r="P6" s="376"/>
      <c r="Q6" s="376"/>
      <c r="R6" s="376"/>
    </row>
    <row r="7" spans="2:241" s="53" customFormat="1" ht="25.5" customHeight="1"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8"/>
      <c r="O7" s="54" t="s">
        <v>269</v>
      </c>
      <c r="P7" s="54" t="s">
        <v>270</v>
      </c>
      <c r="Q7" s="54" t="s">
        <v>269</v>
      </c>
      <c r="R7" s="54" t="s">
        <v>270</v>
      </c>
    </row>
    <row r="8" spans="2:241" s="53" customFormat="1" ht="13.5" customHeight="1">
      <c r="B8" s="380" t="s">
        <v>85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</row>
    <row r="9" spans="2:241" s="55" customFormat="1" ht="48" customHeight="1">
      <c r="B9" s="56">
        <v>1</v>
      </c>
      <c r="C9" s="56" t="s">
        <v>271</v>
      </c>
      <c r="D9" s="57" t="s">
        <v>272</v>
      </c>
      <c r="E9" s="57" t="s">
        <v>273</v>
      </c>
      <c r="F9" s="56" t="s">
        <v>274</v>
      </c>
      <c r="G9" s="56" t="s">
        <v>275</v>
      </c>
      <c r="H9" s="56" t="s">
        <v>276</v>
      </c>
      <c r="I9" s="56"/>
      <c r="J9" s="58" t="s">
        <v>277</v>
      </c>
      <c r="K9" s="56">
        <v>525</v>
      </c>
      <c r="L9" s="56">
        <v>2012</v>
      </c>
      <c r="M9" s="56"/>
      <c r="N9" s="177"/>
      <c r="O9" s="125" t="s">
        <v>410</v>
      </c>
      <c r="P9" s="125" t="s">
        <v>411</v>
      </c>
      <c r="Q9" s="58"/>
      <c r="R9" s="58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</row>
    <row r="10" spans="2:241" s="55" customFormat="1" ht="48" customHeight="1">
      <c r="B10" s="56">
        <v>2</v>
      </c>
      <c r="C10" s="56" t="s">
        <v>278</v>
      </c>
      <c r="D10" s="56" t="s">
        <v>279</v>
      </c>
      <c r="E10" s="56" t="s">
        <v>280</v>
      </c>
      <c r="F10" s="56" t="s">
        <v>281</v>
      </c>
      <c r="G10" s="56" t="s">
        <v>275</v>
      </c>
      <c r="H10" s="56" t="s">
        <v>276</v>
      </c>
      <c r="I10" s="56"/>
      <c r="J10" s="58" t="s">
        <v>282</v>
      </c>
      <c r="K10" s="56">
        <v>555</v>
      </c>
      <c r="L10" s="56">
        <v>2012</v>
      </c>
      <c r="M10" s="56"/>
      <c r="N10" s="177"/>
      <c r="O10" s="125" t="s">
        <v>412</v>
      </c>
      <c r="P10" s="125" t="s">
        <v>413</v>
      </c>
      <c r="Q10" s="58"/>
      <c r="R10" s="58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</row>
    <row r="11" spans="2:241" s="60" customFormat="1" ht="48" customHeight="1">
      <c r="B11" s="56">
        <v>3</v>
      </c>
      <c r="C11" s="56" t="s">
        <v>283</v>
      </c>
      <c r="D11" s="56" t="s">
        <v>284</v>
      </c>
      <c r="E11" s="56" t="s">
        <v>285</v>
      </c>
      <c r="F11" s="56" t="s">
        <v>286</v>
      </c>
      <c r="G11" s="56" t="s">
        <v>287</v>
      </c>
      <c r="H11" s="56">
        <v>2370</v>
      </c>
      <c r="I11" s="56"/>
      <c r="J11" s="58" t="s">
        <v>288</v>
      </c>
      <c r="K11" s="56">
        <v>7</v>
      </c>
      <c r="L11" s="56">
        <v>1992</v>
      </c>
      <c r="M11" s="56">
        <v>402700</v>
      </c>
      <c r="N11" s="177"/>
      <c r="O11" s="126" t="s">
        <v>414</v>
      </c>
      <c r="P11" s="126" t="s">
        <v>415</v>
      </c>
      <c r="Q11" s="58"/>
      <c r="R11" s="58"/>
      <c r="S11" s="61"/>
      <c r="T11" s="61"/>
      <c r="U11" s="61"/>
    </row>
    <row r="12" spans="2:241" s="61" customFormat="1" ht="48" customHeight="1">
      <c r="B12" s="56">
        <v>4</v>
      </c>
      <c r="C12" s="56" t="s">
        <v>283</v>
      </c>
      <c r="D12" s="56" t="s">
        <v>289</v>
      </c>
      <c r="E12" s="56" t="s">
        <v>290</v>
      </c>
      <c r="F12" s="56" t="s">
        <v>291</v>
      </c>
      <c r="G12" s="56" t="s">
        <v>292</v>
      </c>
      <c r="H12" s="56">
        <v>1896</v>
      </c>
      <c r="I12" s="56"/>
      <c r="J12" s="58" t="s">
        <v>293</v>
      </c>
      <c r="K12" s="56">
        <v>7</v>
      </c>
      <c r="L12" s="56">
        <v>1991</v>
      </c>
      <c r="M12" s="56">
        <v>258400</v>
      </c>
      <c r="N12" s="177"/>
      <c r="O12" s="126" t="s">
        <v>416</v>
      </c>
      <c r="P12" s="126" t="s">
        <v>417</v>
      </c>
      <c r="Q12" s="58"/>
      <c r="R12" s="58"/>
    </row>
    <row r="13" spans="2:241" s="62" customFormat="1" ht="48" customHeight="1">
      <c r="B13" s="63">
        <v>5</v>
      </c>
      <c r="C13" s="63" t="s">
        <v>294</v>
      </c>
      <c r="D13" s="63" t="s">
        <v>295</v>
      </c>
      <c r="E13" s="63">
        <v>8120644</v>
      </c>
      <c r="F13" s="56" t="s">
        <v>296</v>
      </c>
      <c r="G13" s="63" t="s">
        <v>287</v>
      </c>
      <c r="H13" s="63">
        <v>6830</v>
      </c>
      <c r="I13" s="63"/>
      <c r="J13" s="64" t="s">
        <v>297</v>
      </c>
      <c r="K13" s="63">
        <v>6</v>
      </c>
      <c r="L13" s="63">
        <v>1988</v>
      </c>
      <c r="M13" s="63">
        <v>17800</v>
      </c>
      <c r="N13" s="178"/>
      <c r="O13" s="126" t="s">
        <v>418</v>
      </c>
      <c r="P13" s="126" t="s">
        <v>419</v>
      </c>
      <c r="Q13" s="64"/>
      <c r="R13" s="64"/>
    </row>
    <row r="14" spans="2:241" s="62" customFormat="1" ht="48" customHeight="1">
      <c r="B14" s="63">
        <v>6</v>
      </c>
      <c r="C14" s="63" t="s">
        <v>298</v>
      </c>
      <c r="D14" s="63" t="s">
        <v>299</v>
      </c>
      <c r="E14" s="63" t="s">
        <v>300</v>
      </c>
      <c r="F14" s="56" t="s">
        <v>301</v>
      </c>
      <c r="G14" s="63" t="s">
        <v>302</v>
      </c>
      <c r="H14" s="63">
        <v>6842</v>
      </c>
      <c r="I14" s="63"/>
      <c r="J14" s="64" t="s">
        <v>303</v>
      </c>
      <c r="K14" s="63">
        <v>2</v>
      </c>
      <c r="L14" s="63">
        <v>1987</v>
      </c>
      <c r="M14" s="63">
        <v>20800</v>
      </c>
      <c r="N14" s="178"/>
      <c r="O14" s="126" t="s">
        <v>418</v>
      </c>
      <c r="P14" s="126" t="s">
        <v>419</v>
      </c>
      <c r="Q14" s="64"/>
      <c r="R14" s="64"/>
    </row>
    <row r="15" spans="2:241" s="60" customFormat="1" ht="48" customHeight="1">
      <c r="B15" s="56">
        <v>7</v>
      </c>
      <c r="C15" s="56" t="s">
        <v>283</v>
      </c>
      <c r="D15" s="56" t="s">
        <v>304</v>
      </c>
      <c r="E15" s="56" t="s">
        <v>305</v>
      </c>
      <c r="F15" s="56" t="s">
        <v>306</v>
      </c>
      <c r="G15" s="56" t="s">
        <v>307</v>
      </c>
      <c r="H15" s="56">
        <v>1896</v>
      </c>
      <c r="I15" s="56" t="s">
        <v>308</v>
      </c>
      <c r="J15" s="58" t="s">
        <v>309</v>
      </c>
      <c r="K15" s="56">
        <v>9</v>
      </c>
      <c r="L15" s="56">
        <v>2008</v>
      </c>
      <c r="M15" s="65">
        <v>238209</v>
      </c>
      <c r="N15" s="177">
        <v>33000</v>
      </c>
      <c r="O15" s="126" t="s">
        <v>420</v>
      </c>
      <c r="P15" s="126" t="s">
        <v>421</v>
      </c>
      <c r="Q15" s="126" t="s">
        <v>420</v>
      </c>
      <c r="R15" s="126" t="s">
        <v>421</v>
      </c>
      <c r="S15" s="61"/>
      <c r="T15" s="61"/>
      <c r="U15" s="61"/>
    </row>
    <row r="16" spans="2:241" s="62" customFormat="1" ht="48" customHeight="1">
      <c r="B16" s="63">
        <v>8</v>
      </c>
      <c r="C16" s="63" t="s">
        <v>310</v>
      </c>
      <c r="D16" s="63" t="s">
        <v>311</v>
      </c>
      <c r="E16" s="63">
        <v>4900065057</v>
      </c>
      <c r="F16" s="63" t="s">
        <v>312</v>
      </c>
      <c r="G16" s="63" t="s">
        <v>287</v>
      </c>
      <c r="H16" s="63">
        <v>8424</v>
      </c>
      <c r="I16" s="63"/>
      <c r="J16" s="64" t="s">
        <v>313</v>
      </c>
      <c r="K16" s="63">
        <v>9</v>
      </c>
      <c r="L16" s="63">
        <v>1978</v>
      </c>
      <c r="M16" s="63">
        <v>22210</v>
      </c>
      <c r="N16" s="178"/>
      <c r="O16" s="126" t="s">
        <v>422</v>
      </c>
      <c r="P16" s="126" t="s">
        <v>423</v>
      </c>
      <c r="Q16" s="126"/>
      <c r="R16" s="126"/>
    </row>
    <row r="17" spans="1:257" s="62" customFormat="1" ht="48" customHeight="1">
      <c r="B17" s="63">
        <v>9</v>
      </c>
      <c r="C17" s="63" t="s">
        <v>298</v>
      </c>
      <c r="D17" s="63" t="s">
        <v>314</v>
      </c>
      <c r="E17" s="63" t="s">
        <v>315</v>
      </c>
      <c r="F17" s="63" t="s">
        <v>316</v>
      </c>
      <c r="G17" s="63" t="s">
        <v>287</v>
      </c>
      <c r="H17" s="63">
        <v>6842</v>
      </c>
      <c r="I17" s="63"/>
      <c r="J17" s="64" t="s">
        <v>317</v>
      </c>
      <c r="K17" s="63">
        <v>6</v>
      </c>
      <c r="L17" s="63">
        <v>1987</v>
      </c>
      <c r="M17" s="63">
        <v>22600</v>
      </c>
      <c r="N17" s="178"/>
      <c r="O17" s="126" t="s">
        <v>418</v>
      </c>
      <c r="P17" s="126" t="s">
        <v>419</v>
      </c>
      <c r="Q17" s="125"/>
      <c r="R17" s="125"/>
    </row>
    <row r="18" spans="1:257" s="53" customFormat="1" ht="12.75" customHeight="1">
      <c r="B18" s="381" t="s">
        <v>318</v>
      </c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77"/>
      <c r="T18" s="77"/>
      <c r="U18" s="77"/>
    </row>
    <row r="19" spans="1:257" s="62" customFormat="1" ht="43.5" customHeight="1">
      <c r="B19" s="63">
        <v>10</v>
      </c>
      <c r="C19" s="63" t="s">
        <v>319</v>
      </c>
      <c r="D19" s="63" t="s">
        <v>320</v>
      </c>
      <c r="E19" s="63" t="s">
        <v>321</v>
      </c>
      <c r="F19" s="63" t="s">
        <v>322</v>
      </c>
      <c r="G19" s="63" t="s">
        <v>287</v>
      </c>
      <c r="H19" s="63">
        <v>2402</v>
      </c>
      <c r="I19" s="63" t="s">
        <v>323</v>
      </c>
      <c r="J19" s="64" t="s">
        <v>324</v>
      </c>
      <c r="K19" s="63">
        <v>5</v>
      </c>
      <c r="L19" s="63">
        <v>2009</v>
      </c>
      <c r="M19" s="63">
        <v>19000</v>
      </c>
      <c r="N19" s="178">
        <v>111672</v>
      </c>
      <c r="O19" s="126" t="s">
        <v>424</v>
      </c>
      <c r="P19" s="126" t="s">
        <v>425</v>
      </c>
      <c r="Q19" s="126" t="s">
        <v>424</v>
      </c>
      <c r="R19" s="126" t="s">
        <v>425</v>
      </c>
      <c r="S19" s="117"/>
      <c r="T19" s="117"/>
      <c r="U19" s="117"/>
    </row>
    <row r="20" spans="1:257" s="1" customFormat="1" ht="12.75" customHeight="1">
      <c r="A20" s="69"/>
      <c r="B20" s="383" t="s">
        <v>112</v>
      </c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118"/>
      <c r="T20" s="118"/>
      <c r="U20" s="118"/>
      <c r="V20" s="72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</row>
    <row r="21" spans="1:257" ht="58.5" customHeight="1">
      <c r="A21" s="68"/>
      <c r="B21" s="79">
        <v>1</v>
      </c>
      <c r="C21" s="79" t="s">
        <v>332</v>
      </c>
      <c r="D21" s="79" t="s">
        <v>333</v>
      </c>
      <c r="E21" s="78" t="s">
        <v>334</v>
      </c>
      <c r="F21" s="79" t="s">
        <v>335</v>
      </c>
      <c r="G21" s="79" t="s">
        <v>336</v>
      </c>
      <c r="H21" s="79">
        <v>4580</v>
      </c>
      <c r="I21" s="79" t="s">
        <v>323</v>
      </c>
      <c r="J21" s="79" t="s">
        <v>337</v>
      </c>
      <c r="K21" s="79">
        <v>43</v>
      </c>
      <c r="L21" s="79">
        <v>2002</v>
      </c>
      <c r="M21" s="80">
        <v>656390</v>
      </c>
      <c r="N21" s="179">
        <v>50600</v>
      </c>
      <c r="O21" s="127" t="s">
        <v>426</v>
      </c>
      <c r="P21" s="127" t="s">
        <v>427</v>
      </c>
      <c r="Q21" s="127" t="s">
        <v>426</v>
      </c>
      <c r="R21" s="127" t="s">
        <v>427</v>
      </c>
      <c r="S21" s="119"/>
      <c r="T21" s="119"/>
      <c r="U21" s="119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  <c r="IW21" s="73"/>
    </row>
    <row r="22" spans="1:257" s="70" customFormat="1" ht="12.75" customHeight="1">
      <c r="B22" s="382" t="s">
        <v>338</v>
      </c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</row>
    <row r="23" spans="1:257" s="98" customFormat="1" ht="48" customHeight="1">
      <c r="B23" s="99">
        <v>1</v>
      </c>
      <c r="C23" s="99" t="s">
        <v>339</v>
      </c>
      <c r="D23" s="99" t="s">
        <v>340</v>
      </c>
      <c r="E23" s="100" t="s">
        <v>341</v>
      </c>
      <c r="F23" s="99" t="s">
        <v>342</v>
      </c>
      <c r="G23" s="99" t="s">
        <v>343</v>
      </c>
      <c r="H23" s="99">
        <v>3120</v>
      </c>
      <c r="I23" s="99"/>
      <c r="J23" s="99" t="s">
        <v>344</v>
      </c>
      <c r="K23" s="99">
        <v>1</v>
      </c>
      <c r="L23" s="99">
        <v>1980</v>
      </c>
      <c r="M23" s="101">
        <v>2218</v>
      </c>
      <c r="N23" s="180"/>
      <c r="O23" s="127" t="s">
        <v>428</v>
      </c>
      <c r="P23" s="127" t="s">
        <v>429</v>
      </c>
      <c r="Q23" s="110"/>
      <c r="R23" s="110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</row>
    <row r="24" spans="1:257" s="104" customFormat="1" ht="48" customHeight="1">
      <c r="B24" s="99">
        <v>2</v>
      </c>
      <c r="C24" s="99" t="s">
        <v>345</v>
      </c>
      <c r="D24" s="99" t="s">
        <v>284</v>
      </c>
      <c r="E24" s="100" t="s">
        <v>346</v>
      </c>
      <c r="F24" s="99" t="s">
        <v>347</v>
      </c>
      <c r="G24" s="99" t="s">
        <v>292</v>
      </c>
      <c r="H24" s="99">
        <v>1896</v>
      </c>
      <c r="I24" s="99"/>
      <c r="J24" s="99" t="s">
        <v>348</v>
      </c>
      <c r="K24" s="99">
        <v>6</v>
      </c>
      <c r="L24" s="99">
        <v>2005</v>
      </c>
      <c r="M24" s="101">
        <v>223590</v>
      </c>
      <c r="N24" s="180"/>
      <c r="O24" s="127" t="s">
        <v>430</v>
      </c>
      <c r="P24" s="127" t="s">
        <v>431</v>
      </c>
      <c r="Q24" s="110"/>
      <c r="R24" s="110"/>
    </row>
    <row r="25" spans="1:257" s="105" customFormat="1" ht="48" customHeight="1">
      <c r="B25" s="99">
        <v>3</v>
      </c>
      <c r="C25" s="106" t="s">
        <v>349</v>
      </c>
      <c r="D25" s="106" t="s">
        <v>350</v>
      </c>
      <c r="E25" s="107" t="s">
        <v>351</v>
      </c>
      <c r="F25" s="99" t="s">
        <v>352</v>
      </c>
      <c r="G25" s="106" t="s">
        <v>353</v>
      </c>
      <c r="H25" s="106"/>
      <c r="I25" s="106"/>
      <c r="J25" s="106" t="s">
        <v>354</v>
      </c>
      <c r="K25" s="106">
        <v>10000</v>
      </c>
      <c r="L25" s="106">
        <v>2007</v>
      </c>
      <c r="M25" s="108"/>
      <c r="N25" s="181"/>
      <c r="O25" s="127" t="s">
        <v>432</v>
      </c>
      <c r="P25" s="127" t="s">
        <v>433</v>
      </c>
      <c r="Q25" s="111"/>
      <c r="R25" s="111"/>
    </row>
    <row r="26" spans="1:257" s="105" customFormat="1" ht="48" customHeight="1">
      <c r="B26" s="99">
        <v>4</v>
      </c>
      <c r="C26" s="106" t="s">
        <v>355</v>
      </c>
      <c r="D26" s="106" t="s">
        <v>356</v>
      </c>
      <c r="E26" s="107" t="s">
        <v>357</v>
      </c>
      <c r="F26" s="99" t="s">
        <v>358</v>
      </c>
      <c r="G26" s="106" t="s">
        <v>353</v>
      </c>
      <c r="H26" s="106"/>
      <c r="I26" s="106"/>
      <c r="J26" s="106" t="s">
        <v>359</v>
      </c>
      <c r="K26" s="106">
        <v>4000</v>
      </c>
      <c r="L26" s="106">
        <v>1992</v>
      </c>
      <c r="M26" s="108"/>
      <c r="N26" s="181"/>
      <c r="O26" s="126" t="s">
        <v>418</v>
      </c>
      <c r="P26" s="126" t="s">
        <v>419</v>
      </c>
      <c r="Q26" s="111"/>
      <c r="R26" s="111"/>
    </row>
    <row r="27" spans="1:257" s="104" customFormat="1" ht="48" customHeight="1">
      <c r="B27" s="99">
        <v>5</v>
      </c>
      <c r="C27" s="99" t="s">
        <v>360</v>
      </c>
      <c r="D27" s="99" t="s">
        <v>361</v>
      </c>
      <c r="E27" s="100" t="s">
        <v>362</v>
      </c>
      <c r="F27" s="99" t="s">
        <v>363</v>
      </c>
      <c r="G27" s="99" t="s">
        <v>275</v>
      </c>
      <c r="H27" s="99"/>
      <c r="I27" s="99"/>
      <c r="J27" s="99" t="s">
        <v>364</v>
      </c>
      <c r="K27" s="99">
        <v>4000</v>
      </c>
      <c r="L27" s="99">
        <v>1993</v>
      </c>
      <c r="M27" s="101"/>
      <c r="N27" s="180"/>
      <c r="O27" s="126" t="s">
        <v>418</v>
      </c>
      <c r="P27" s="126" t="s">
        <v>419</v>
      </c>
      <c r="Q27" s="110"/>
      <c r="R27" s="110"/>
    </row>
    <row r="28" spans="1:257" s="105" customFormat="1" ht="48" customHeight="1">
      <c r="B28" s="99">
        <v>6</v>
      </c>
      <c r="C28" s="106" t="s">
        <v>365</v>
      </c>
      <c r="D28" s="106" t="s">
        <v>366</v>
      </c>
      <c r="E28" s="107" t="s">
        <v>367</v>
      </c>
      <c r="F28" s="99" t="s">
        <v>368</v>
      </c>
      <c r="G28" s="106" t="s">
        <v>343</v>
      </c>
      <c r="H28" s="106">
        <v>4750</v>
      </c>
      <c r="I28" s="106"/>
      <c r="J28" s="106" t="s">
        <v>369</v>
      </c>
      <c r="K28" s="106">
        <v>1</v>
      </c>
      <c r="L28" s="106">
        <v>2006</v>
      </c>
      <c r="M28" s="108">
        <v>3964</v>
      </c>
      <c r="N28" s="181"/>
      <c r="O28" s="127" t="s">
        <v>434</v>
      </c>
      <c r="P28" s="127" t="s">
        <v>435</v>
      </c>
      <c r="Q28" s="111"/>
      <c r="R28" s="111"/>
    </row>
    <row r="29" spans="1:257" s="105" customFormat="1" ht="48" customHeight="1">
      <c r="B29" s="99">
        <v>7</v>
      </c>
      <c r="C29" s="106" t="s">
        <v>370</v>
      </c>
      <c r="D29" s="106" t="s">
        <v>371</v>
      </c>
      <c r="E29" s="107" t="s">
        <v>372</v>
      </c>
      <c r="F29" s="99" t="s">
        <v>373</v>
      </c>
      <c r="G29" s="106" t="s">
        <v>343</v>
      </c>
      <c r="H29" s="106">
        <v>2696</v>
      </c>
      <c r="I29" s="106"/>
      <c r="J29" s="106" t="s">
        <v>374</v>
      </c>
      <c r="K29" s="106">
        <v>2</v>
      </c>
      <c r="L29" s="106">
        <v>1991</v>
      </c>
      <c r="M29" s="108">
        <v>4224</v>
      </c>
      <c r="N29" s="181"/>
      <c r="O29" s="126" t="s">
        <v>418</v>
      </c>
      <c r="P29" s="126" t="s">
        <v>419</v>
      </c>
      <c r="Q29" s="111"/>
      <c r="R29" s="111"/>
    </row>
    <row r="30" spans="1:257" s="105" customFormat="1" ht="48" customHeight="1">
      <c r="B30" s="99">
        <v>8</v>
      </c>
      <c r="C30" s="106" t="s">
        <v>375</v>
      </c>
      <c r="D30" s="106" t="s">
        <v>376</v>
      </c>
      <c r="E30" s="107" t="s">
        <v>377</v>
      </c>
      <c r="F30" s="99"/>
      <c r="G30" s="106" t="s">
        <v>378</v>
      </c>
      <c r="H30" s="106"/>
      <c r="I30" s="106"/>
      <c r="J30" s="106"/>
      <c r="K30" s="106">
        <v>1</v>
      </c>
      <c r="L30" s="106"/>
      <c r="M30" s="108">
        <v>6089</v>
      </c>
      <c r="N30" s="181"/>
      <c r="O30" s="127" t="s">
        <v>436</v>
      </c>
      <c r="P30" s="127" t="s">
        <v>437</v>
      </c>
      <c r="Q30" s="111"/>
      <c r="R30" s="111"/>
    </row>
    <row r="31" spans="1:257" s="105" customFormat="1" ht="48" customHeight="1">
      <c r="B31" s="99">
        <v>9</v>
      </c>
      <c r="C31" s="106" t="s">
        <v>332</v>
      </c>
      <c r="D31" s="106" t="s">
        <v>379</v>
      </c>
      <c r="E31" s="107" t="s">
        <v>380</v>
      </c>
      <c r="F31" s="99" t="s">
        <v>381</v>
      </c>
      <c r="G31" s="106" t="s">
        <v>382</v>
      </c>
      <c r="H31" s="106">
        <v>11100</v>
      </c>
      <c r="I31" s="106"/>
      <c r="J31" s="106" t="s">
        <v>383</v>
      </c>
      <c r="K31" s="106">
        <v>3</v>
      </c>
      <c r="L31" s="106">
        <v>1999</v>
      </c>
      <c r="M31" s="108">
        <v>165926</v>
      </c>
      <c r="N31" s="181"/>
      <c r="O31" s="127" t="s">
        <v>438</v>
      </c>
      <c r="P31" s="127" t="s">
        <v>439</v>
      </c>
      <c r="Q31" s="111"/>
      <c r="R31" s="111"/>
    </row>
    <row r="32" spans="1:257" s="112" customFormat="1" ht="48" customHeight="1">
      <c r="B32" s="99">
        <v>10</v>
      </c>
      <c r="C32" s="106" t="s">
        <v>384</v>
      </c>
      <c r="D32" s="107" t="s">
        <v>385</v>
      </c>
      <c r="E32" s="107" t="s">
        <v>386</v>
      </c>
      <c r="F32" s="99" t="s">
        <v>387</v>
      </c>
      <c r="G32" s="106" t="s">
        <v>388</v>
      </c>
      <c r="H32" s="106">
        <v>6842</v>
      </c>
      <c r="I32" s="106"/>
      <c r="J32" s="106" t="s">
        <v>389</v>
      </c>
      <c r="K32" s="106">
        <v>3</v>
      </c>
      <c r="L32" s="106">
        <v>1998</v>
      </c>
      <c r="M32" s="108">
        <v>97769</v>
      </c>
      <c r="N32" s="181"/>
      <c r="O32" s="127" t="s">
        <v>440</v>
      </c>
      <c r="P32" s="127" t="s">
        <v>441</v>
      </c>
      <c r="Q32" s="111"/>
      <c r="R32" s="111"/>
      <c r="S32" s="105"/>
      <c r="T32" s="105"/>
      <c r="U32" s="105"/>
    </row>
    <row r="33" spans="2:18" s="112" customFormat="1" ht="48" customHeight="1">
      <c r="B33" s="99">
        <v>11</v>
      </c>
      <c r="C33" s="106" t="s">
        <v>390</v>
      </c>
      <c r="D33" s="107" t="s">
        <v>391</v>
      </c>
      <c r="E33" s="107" t="s">
        <v>392</v>
      </c>
      <c r="F33" s="106" t="s">
        <v>393</v>
      </c>
      <c r="G33" s="106" t="s">
        <v>378</v>
      </c>
      <c r="H33" s="113"/>
      <c r="I33" s="113"/>
      <c r="J33" s="113"/>
      <c r="K33" s="113"/>
      <c r="L33" s="106">
        <v>2014</v>
      </c>
      <c r="M33" s="114"/>
      <c r="N33" s="182"/>
      <c r="O33" s="102" t="s">
        <v>442</v>
      </c>
      <c r="P33" s="102" t="s">
        <v>443</v>
      </c>
      <c r="Q33" s="109"/>
      <c r="R33" s="109"/>
    </row>
    <row r="34" spans="2:18" s="112" customFormat="1" ht="48" customHeight="1">
      <c r="B34" s="99">
        <v>12</v>
      </c>
      <c r="C34" s="106" t="s">
        <v>394</v>
      </c>
      <c r="D34" s="107" t="s">
        <v>395</v>
      </c>
      <c r="E34" s="107" t="s">
        <v>396</v>
      </c>
      <c r="F34" s="106" t="s">
        <v>397</v>
      </c>
      <c r="G34" s="106" t="s">
        <v>398</v>
      </c>
      <c r="H34" s="113"/>
      <c r="I34" s="113"/>
      <c r="J34" s="113"/>
      <c r="K34" s="113"/>
      <c r="L34" s="106">
        <v>2015</v>
      </c>
      <c r="M34" s="114"/>
      <c r="N34" s="182"/>
      <c r="O34" s="102" t="s">
        <v>444</v>
      </c>
      <c r="P34" s="102" t="s">
        <v>445</v>
      </c>
      <c r="Q34" s="109"/>
      <c r="R34" s="109"/>
    </row>
    <row r="35" spans="2:18" s="70" customFormat="1" ht="12.75" customHeight="1">
      <c r="B35" s="379" t="s">
        <v>399</v>
      </c>
      <c r="C35" s="379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</row>
    <row r="36" spans="2:18" s="105" customFormat="1" ht="45.75" customHeight="1">
      <c r="B36" s="106">
        <v>13</v>
      </c>
      <c r="C36" s="106" t="s">
        <v>370</v>
      </c>
      <c r="D36" s="106">
        <v>5211</v>
      </c>
      <c r="E36" s="107" t="s">
        <v>400</v>
      </c>
      <c r="F36" s="106" t="s">
        <v>401</v>
      </c>
      <c r="G36" s="106" t="s">
        <v>343</v>
      </c>
      <c r="H36" s="106">
        <v>2696</v>
      </c>
      <c r="I36" s="106"/>
      <c r="J36" s="106" t="s">
        <v>402</v>
      </c>
      <c r="K36" s="106">
        <v>2</v>
      </c>
      <c r="L36" s="106">
        <v>1993</v>
      </c>
      <c r="M36" s="108">
        <v>1621</v>
      </c>
      <c r="N36" s="181"/>
      <c r="O36" s="126" t="s">
        <v>418</v>
      </c>
      <c r="P36" s="126" t="s">
        <v>419</v>
      </c>
      <c r="Q36" s="109"/>
      <c r="R36" s="109"/>
    </row>
  </sheetData>
  <mergeCells count="21">
    <mergeCell ref="B35:R35"/>
    <mergeCell ref="B8:R8"/>
    <mergeCell ref="B18:R18"/>
    <mergeCell ref="B22:R22"/>
    <mergeCell ref="B20:R20"/>
    <mergeCell ref="Q5:R6"/>
    <mergeCell ref="B4:R4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P6"/>
  </mergeCells>
  <pageMargins left="0.7" right="0.7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opLeftCell="A10" zoomScaleNormal="100" workbookViewId="0">
      <selection activeCell="D27" sqref="D27"/>
    </sheetView>
  </sheetViews>
  <sheetFormatPr defaultRowHeight="12.75"/>
  <cols>
    <col min="2" max="2" width="16.140625" customWidth="1"/>
    <col min="3" max="3" width="24.85546875" customWidth="1"/>
    <col min="4" max="4" width="31.28515625" customWidth="1"/>
  </cols>
  <sheetData>
    <row r="2" spans="1:4">
      <c r="D2" s="130" t="s">
        <v>453</v>
      </c>
    </row>
    <row r="4" spans="1:4">
      <c r="A4" s="384" t="s">
        <v>405</v>
      </c>
      <c r="B4" s="384"/>
      <c r="C4" s="384"/>
      <c r="D4" s="384"/>
    </row>
    <row r="5" spans="1:4" ht="25.5">
      <c r="A5" s="121" t="s">
        <v>406</v>
      </c>
      <c r="B5" s="121" t="s">
        <v>407</v>
      </c>
      <c r="C5" s="120" t="s">
        <v>408</v>
      </c>
      <c r="D5" s="121" t="s">
        <v>409</v>
      </c>
    </row>
    <row r="6" spans="1:4" ht="39.950000000000003" customHeight="1">
      <c r="A6" s="385">
        <v>2015</v>
      </c>
      <c r="B6" s="122">
        <v>1</v>
      </c>
      <c r="C6" s="129">
        <v>1174.04</v>
      </c>
      <c r="D6" s="128" t="s">
        <v>446</v>
      </c>
    </row>
    <row r="7" spans="1:4" s="76" customFormat="1" ht="39.950000000000003" customHeight="1">
      <c r="A7" s="386"/>
      <c r="B7" s="122">
        <v>1</v>
      </c>
      <c r="C7" s="129">
        <v>1452</v>
      </c>
      <c r="D7" s="128" t="s">
        <v>450</v>
      </c>
    </row>
    <row r="8" spans="1:4" s="76" customFormat="1" ht="39.950000000000003" customHeight="1">
      <c r="A8" s="387"/>
      <c r="B8" s="122">
        <v>1</v>
      </c>
      <c r="C8" s="129">
        <v>352</v>
      </c>
      <c r="D8" s="128" t="s">
        <v>451</v>
      </c>
    </row>
    <row r="9" spans="1:4" ht="39.950000000000003" customHeight="1">
      <c r="A9" s="385">
        <v>2016</v>
      </c>
      <c r="B9" s="122">
        <v>1</v>
      </c>
      <c r="C9" s="129">
        <v>339.41</v>
      </c>
      <c r="D9" s="128" t="s">
        <v>448</v>
      </c>
    </row>
    <row r="10" spans="1:4" ht="39.950000000000003" customHeight="1">
      <c r="A10" s="386"/>
      <c r="B10" s="122">
        <v>1</v>
      </c>
      <c r="C10" s="129">
        <v>4300</v>
      </c>
      <c r="D10" s="128" t="s">
        <v>449</v>
      </c>
    </row>
    <row r="11" spans="1:4" ht="39.950000000000003" customHeight="1">
      <c r="A11" s="386"/>
      <c r="B11" s="122">
        <v>1</v>
      </c>
      <c r="C11" s="129">
        <v>1814.25</v>
      </c>
      <c r="D11" s="174" t="s">
        <v>447</v>
      </c>
    </row>
    <row r="12" spans="1:4" s="76" customFormat="1" ht="39.950000000000003" customHeight="1">
      <c r="A12" s="386"/>
      <c r="B12" s="122">
        <v>1</v>
      </c>
      <c r="C12" s="129">
        <v>8314.5400000000009</v>
      </c>
      <c r="D12" s="175" t="s">
        <v>454</v>
      </c>
    </row>
    <row r="13" spans="1:4" s="76" customFormat="1" ht="39.950000000000003" customHeight="1">
      <c r="A13" s="386"/>
      <c r="B13" s="122">
        <v>1</v>
      </c>
      <c r="C13" s="129">
        <v>400</v>
      </c>
      <c r="D13" s="175" t="s">
        <v>452</v>
      </c>
    </row>
    <row r="14" spans="1:4" s="76" customFormat="1" ht="39.950000000000003" customHeight="1">
      <c r="A14" s="387"/>
      <c r="B14" s="122">
        <v>1</v>
      </c>
      <c r="C14" s="129">
        <v>12656.76</v>
      </c>
      <c r="D14" s="175" t="s">
        <v>460</v>
      </c>
    </row>
    <row r="15" spans="1:4" ht="39.950000000000003" customHeight="1">
      <c r="A15" s="123">
        <v>2017</v>
      </c>
      <c r="B15" s="122">
        <v>1</v>
      </c>
      <c r="C15" s="129">
        <v>329.54</v>
      </c>
      <c r="D15" s="175" t="s">
        <v>449</v>
      </c>
    </row>
    <row r="16" spans="1:4">
      <c r="C16" s="124"/>
    </row>
  </sheetData>
  <mergeCells count="3">
    <mergeCell ref="A4:D4"/>
    <mergeCell ref="A6:A8"/>
    <mergeCell ref="A9:A1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budynki</vt:lpstr>
      <vt:lpstr>środki trwałe</vt:lpstr>
      <vt:lpstr>elektronika</vt:lpstr>
      <vt:lpstr>pojazdy </vt:lpstr>
      <vt:lpstr>szkody </vt:lpstr>
      <vt:lpstr>budynki!Obszar_wydruku</vt:lpstr>
      <vt:lpstr>elektronika!Obszar_wydruku</vt:lpstr>
      <vt:lpstr>'pojazdy '!Obszar_wydruku</vt:lpstr>
      <vt:lpstr>'środki trwałe'!Obszar_wydruku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magnus broker</cp:lastModifiedBy>
  <cp:lastPrinted>2017-06-23T08:11:27Z</cp:lastPrinted>
  <dcterms:created xsi:type="dcterms:W3CDTF">2003-03-13T10:23:20Z</dcterms:created>
  <dcterms:modified xsi:type="dcterms:W3CDTF">2017-07-07T11:25:45Z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